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twater.intra\stw\SharedData\Strategy &amp; Regulation\PR19\450_IAP response\Hafren Dyfrdwy\Resubmission Appendices - Website\"/>
    </mc:Choice>
  </mc:AlternateContent>
  <bookViews>
    <workbookView xWindow="0" yWindow="0" windowWidth="25200" windowHeight="10785"/>
  </bookViews>
  <sheets>
    <sheet name="Forecast" sheetId="2" r:id="rId1"/>
    <sheet name="Commitment" sheetId="7" r:id="rId2"/>
    <sheet name="Population" sheetId="1" r:id="rId3"/>
    <sheet name="Commitment (new guidance)" sheetId="4" r:id="rId4"/>
    <sheet name="Baseline Performance" sheetId="6" r:id="rId5"/>
  </sheets>
  <calcPr calcId="152511" calcMode="manual" calcCompleted="0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7" i="7" l="1"/>
  <c r="P7" i="7"/>
  <c r="X7" i="7"/>
  <c r="Y7" i="2"/>
  <c r="H7" i="2"/>
  <c r="H5" i="4" s="1"/>
  <c r="P7" i="2"/>
  <c r="Q7" i="2"/>
  <c r="X7" i="2"/>
  <c r="X4" i="6" s="1"/>
  <c r="V7" i="2" l="1"/>
  <c r="F7" i="2"/>
  <c r="F5" i="4" s="1"/>
  <c r="AD7" i="2"/>
  <c r="AD5" i="4" s="1"/>
  <c r="F7" i="7"/>
  <c r="F11" i="6" s="1"/>
  <c r="M7" i="7"/>
  <c r="M11" i="6" s="1"/>
  <c r="N7" i="2"/>
  <c r="D7" i="2"/>
  <c r="T7" i="2"/>
  <c r="T4" i="6" s="1"/>
  <c r="L7" i="2"/>
  <c r="AA7" i="2"/>
  <c r="S7" i="2"/>
  <c r="S4" i="6" s="1"/>
  <c r="K7" i="2"/>
  <c r="K5" i="4" s="1"/>
  <c r="Z7" i="2"/>
  <c r="Z5" i="4" s="1"/>
  <c r="R7" i="2"/>
  <c r="R5" i="4" s="1"/>
  <c r="J7" i="2"/>
  <c r="I7" i="2"/>
  <c r="I4" i="6" s="1"/>
  <c r="AD7" i="7"/>
  <c r="AC7" i="7"/>
  <c r="E7" i="7"/>
  <c r="AA7" i="7"/>
  <c r="AA10" i="7" s="1"/>
  <c r="AA8" i="4" s="1"/>
  <c r="S7" i="7"/>
  <c r="S10" i="7" s="1"/>
  <c r="S8" i="4" s="1"/>
  <c r="K7" i="7"/>
  <c r="K11" i="6" s="1"/>
  <c r="N5" i="4"/>
  <c r="N4" i="6"/>
  <c r="F4" i="6"/>
  <c r="V5" i="4"/>
  <c r="V4" i="6"/>
  <c r="G7" i="2"/>
  <c r="G4" i="6" s="1"/>
  <c r="O7" i="2"/>
  <c r="O4" i="6" s="1"/>
  <c r="C7" i="2"/>
  <c r="C5" i="4" s="1"/>
  <c r="AC7" i="2"/>
  <c r="U7" i="2"/>
  <c r="U4" i="6" s="1"/>
  <c r="M7" i="2"/>
  <c r="M5" i="4" s="1"/>
  <c r="E7" i="2"/>
  <c r="E5" i="4" s="1"/>
  <c r="W7" i="2"/>
  <c r="W4" i="6" s="1"/>
  <c r="R7" i="7"/>
  <c r="U7" i="7"/>
  <c r="U11" i="6" s="1"/>
  <c r="J5" i="4"/>
  <c r="J4" i="6"/>
  <c r="Q4" i="6"/>
  <c r="Q5" i="4"/>
  <c r="S11" i="6"/>
  <c r="R11" i="6"/>
  <c r="L4" i="6"/>
  <c r="L5" i="4"/>
  <c r="E11" i="6"/>
  <c r="X11" i="6"/>
  <c r="P11" i="6"/>
  <c r="H11" i="6"/>
  <c r="AA11" i="6"/>
  <c r="Y4" i="6"/>
  <c r="Y5" i="4"/>
  <c r="AB7" i="2"/>
  <c r="D4" i="6"/>
  <c r="D5" i="4"/>
  <c r="AA4" i="6"/>
  <c r="AA5" i="4"/>
  <c r="S5" i="4"/>
  <c r="K4" i="6"/>
  <c r="C7" i="7"/>
  <c r="W7" i="7"/>
  <c r="Z7" i="7"/>
  <c r="Z10" i="7" s="1"/>
  <c r="Z8" i="4" s="1"/>
  <c r="J7" i="7"/>
  <c r="X10" i="7"/>
  <c r="X8" i="4" s="1"/>
  <c r="P10" i="7"/>
  <c r="P8" i="4" s="1"/>
  <c r="H10" i="7"/>
  <c r="H8" i="4" s="1"/>
  <c r="H9" i="4" s="1"/>
  <c r="V7" i="7"/>
  <c r="N7" i="7"/>
  <c r="Y7" i="7"/>
  <c r="Y10" i="7" s="1"/>
  <c r="Y8" i="4" s="1"/>
  <c r="AD10" i="7"/>
  <c r="AD8" i="4" s="1"/>
  <c r="AD9" i="4" s="1"/>
  <c r="Q7" i="7"/>
  <c r="Q10" i="7" s="1"/>
  <c r="Q8" i="4" s="1"/>
  <c r="I7" i="7"/>
  <c r="AB7" i="7"/>
  <c r="T7" i="7"/>
  <c r="L7" i="7"/>
  <c r="L10" i="7" s="1"/>
  <c r="L8" i="4" s="1"/>
  <c r="D7" i="7"/>
  <c r="O7" i="7"/>
  <c r="G7" i="7"/>
  <c r="G10" i="7" s="1"/>
  <c r="G8" i="4" s="1"/>
  <c r="X5" i="4"/>
  <c r="X9" i="4" s="1"/>
  <c r="P5" i="4"/>
  <c r="P4" i="6"/>
  <c r="H4" i="6"/>
  <c r="F10" i="7"/>
  <c r="F8" i="4" s="1"/>
  <c r="AA14" i="6"/>
  <c r="T5" i="4" l="1"/>
  <c r="D10" i="7"/>
  <c r="D8" i="4" s="1"/>
  <c r="I5" i="4"/>
  <c r="R4" i="6"/>
  <c r="P9" i="4"/>
  <c r="Z4" i="6"/>
  <c r="K10" i="7"/>
  <c r="K8" i="4" s="1"/>
  <c r="R10" i="7"/>
  <c r="R8" i="4" s="1"/>
  <c r="R9" i="4" s="1"/>
  <c r="S9" i="4"/>
  <c r="W10" i="7"/>
  <c r="W8" i="4" s="1"/>
  <c r="G5" i="4"/>
  <c r="W5" i="4"/>
  <c r="E10" i="7"/>
  <c r="E8" i="4" s="1"/>
  <c r="O10" i="7"/>
  <c r="O8" i="4" s="1"/>
  <c r="C4" i="6"/>
  <c r="O5" i="4"/>
  <c r="Z9" i="4"/>
  <c r="U10" i="7"/>
  <c r="U8" i="4" s="1"/>
  <c r="F9" i="4"/>
  <c r="G9" i="4"/>
  <c r="M4" i="6"/>
  <c r="L9" i="4"/>
  <c r="Q9" i="4"/>
  <c r="D9" i="4"/>
  <c r="M10" i="7"/>
  <c r="M8" i="4" s="1"/>
  <c r="M9" i="4" s="1"/>
  <c r="Y9" i="4"/>
  <c r="K9" i="4"/>
  <c r="AA9" i="4"/>
  <c r="E4" i="6"/>
  <c r="E9" i="4"/>
  <c r="U5" i="4"/>
  <c r="AC10" i="7"/>
  <c r="AC8" i="4" s="1"/>
  <c r="AC5" i="4"/>
  <c r="D11" i="6"/>
  <c r="N11" i="6"/>
  <c r="C11" i="6"/>
  <c r="C10" i="7"/>
  <c r="C8" i="4" s="1"/>
  <c r="C9" i="4" s="1"/>
  <c r="L11" i="6"/>
  <c r="V11" i="6"/>
  <c r="T11" i="6"/>
  <c r="I11" i="6"/>
  <c r="N10" i="7"/>
  <c r="N8" i="4" s="1"/>
  <c r="N9" i="4" s="1"/>
  <c r="Q11" i="6"/>
  <c r="J11" i="6"/>
  <c r="J10" i="7"/>
  <c r="J8" i="4" s="1"/>
  <c r="J9" i="4" s="1"/>
  <c r="T10" i="7"/>
  <c r="T8" i="4" s="1"/>
  <c r="T9" i="4" s="1"/>
  <c r="G11" i="6"/>
  <c r="Z11" i="6"/>
  <c r="V10" i="7"/>
  <c r="V8" i="4" s="1"/>
  <c r="V9" i="4" s="1"/>
  <c r="O11" i="6"/>
  <c r="Y11" i="6"/>
  <c r="W11" i="6"/>
  <c r="AB10" i="7"/>
  <c r="AB8" i="4" s="1"/>
  <c r="AB5" i="4"/>
  <c r="AB9" i="4" s="1"/>
  <c r="I10" i="7"/>
  <c r="I8" i="4" s="1"/>
  <c r="I9" i="4" s="1"/>
  <c r="W9" i="4" l="1"/>
  <c r="AC9" i="4"/>
  <c r="O9" i="4"/>
  <c r="U9" i="4"/>
  <c r="F8" i="1" l="1"/>
  <c r="G8" i="1"/>
  <c r="D8" i="2" l="1"/>
  <c r="D4" i="4"/>
  <c r="D10" i="4" s="1"/>
  <c r="D8" i="7"/>
  <c r="D9" i="7" s="1"/>
  <c r="C8" i="2"/>
  <c r="C8" i="7"/>
  <c r="C9" i="7" s="1"/>
  <c r="C4" i="4"/>
  <c r="C10" i="4" s="1"/>
  <c r="C5" i="6" l="1"/>
  <c r="C9" i="2"/>
  <c r="D5" i="6"/>
  <c r="D9" i="2"/>
  <c r="D6" i="4" s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X8" i="1"/>
  <c r="Y8" i="1"/>
  <c r="Z8" i="1"/>
  <c r="AA8" i="1"/>
  <c r="AB8" i="1"/>
  <c r="AC8" i="1"/>
  <c r="AD8" i="1"/>
  <c r="AE8" i="1"/>
  <c r="AF8" i="1"/>
  <c r="AG8" i="1"/>
  <c r="T4" i="4" l="1"/>
  <c r="T10" i="4" s="1"/>
  <c r="T8" i="7"/>
  <c r="T9" i="7" s="1"/>
  <c r="AB4" i="4"/>
  <c r="AB10" i="4" s="1"/>
  <c r="AB8" i="7"/>
  <c r="AB9" i="7" s="1"/>
  <c r="L4" i="4"/>
  <c r="L10" i="4" s="1"/>
  <c r="L8" i="7"/>
  <c r="L9" i="7" s="1"/>
  <c r="X4" i="4"/>
  <c r="X10" i="4" s="1"/>
  <c r="X8" i="7"/>
  <c r="X9" i="7" s="1"/>
  <c r="P4" i="4"/>
  <c r="P10" i="4" s="1"/>
  <c r="P8" i="7"/>
  <c r="P9" i="7" s="1"/>
  <c r="H4" i="4"/>
  <c r="H10" i="4" s="1"/>
  <c r="G20" i="4" s="1"/>
  <c r="H8" i="7"/>
  <c r="H9" i="7" s="1"/>
  <c r="W8" i="7"/>
  <c r="W9" i="7" s="1"/>
  <c r="W4" i="4"/>
  <c r="W10" i="4" s="1"/>
  <c r="O8" i="7"/>
  <c r="O9" i="7" s="1"/>
  <c r="O4" i="4"/>
  <c r="O10" i="4" s="1"/>
  <c r="G8" i="7"/>
  <c r="G9" i="7" s="1"/>
  <c r="G4" i="4"/>
  <c r="G10" i="4" s="1"/>
  <c r="G19" i="4" s="1"/>
  <c r="AD8" i="7"/>
  <c r="AD9" i="7" s="1"/>
  <c r="AD4" i="4"/>
  <c r="AD10" i="4" s="1"/>
  <c r="V8" i="7"/>
  <c r="V9" i="7" s="1"/>
  <c r="V4" i="4"/>
  <c r="V10" i="4" s="1"/>
  <c r="N8" i="7"/>
  <c r="N9" i="7" s="1"/>
  <c r="N4" i="4"/>
  <c r="N10" i="4" s="1"/>
  <c r="F8" i="7"/>
  <c r="F9" i="7" s="1"/>
  <c r="F4" i="4"/>
  <c r="F10" i="4" s="1"/>
  <c r="AC8" i="7"/>
  <c r="AC9" i="7" s="1"/>
  <c r="AC4" i="4"/>
  <c r="AC10" i="4" s="1"/>
  <c r="U8" i="7"/>
  <c r="U9" i="7" s="1"/>
  <c r="U4" i="4"/>
  <c r="U10" i="4" s="1"/>
  <c r="M8" i="7"/>
  <c r="M9" i="7" s="1"/>
  <c r="M4" i="4"/>
  <c r="M10" i="4" s="1"/>
  <c r="E8" i="7"/>
  <c r="E9" i="7" s="1"/>
  <c r="E4" i="4"/>
  <c r="E10" i="4" s="1"/>
  <c r="AA8" i="7"/>
  <c r="AA9" i="7" s="1"/>
  <c r="AA4" i="4"/>
  <c r="AA10" i="4" s="1"/>
  <c r="S8" i="7"/>
  <c r="S9" i="7" s="1"/>
  <c r="S4" i="4"/>
  <c r="S10" i="4" s="1"/>
  <c r="K8" i="7"/>
  <c r="K9" i="7" s="1"/>
  <c r="K4" i="4"/>
  <c r="K10" i="4" s="1"/>
  <c r="D12" i="6"/>
  <c r="D13" i="6" s="1"/>
  <c r="D6" i="6"/>
  <c r="E19" i="4" s="1"/>
  <c r="Z8" i="7"/>
  <c r="Z9" i="7" s="1"/>
  <c r="Z4" i="4"/>
  <c r="Z10" i="4" s="1"/>
  <c r="R8" i="7"/>
  <c r="R9" i="7" s="1"/>
  <c r="R4" i="4"/>
  <c r="R10" i="4" s="1"/>
  <c r="J8" i="7"/>
  <c r="J9" i="7" s="1"/>
  <c r="J4" i="4"/>
  <c r="J10" i="4" s="1"/>
  <c r="G22" i="4" s="1"/>
  <c r="C6" i="4"/>
  <c r="D19" i="2"/>
  <c r="Y4" i="4"/>
  <c r="Y10" i="4" s="1"/>
  <c r="Y8" i="7"/>
  <c r="Y9" i="7" s="1"/>
  <c r="Q4" i="4"/>
  <c r="Q10" i="4" s="1"/>
  <c r="Q8" i="7"/>
  <c r="Q9" i="7" s="1"/>
  <c r="I4" i="4"/>
  <c r="I10" i="4" s="1"/>
  <c r="G21" i="4" s="1"/>
  <c r="I8" i="7"/>
  <c r="I9" i="7" s="1"/>
  <c r="C12" i="6"/>
  <c r="C13" i="6" s="1"/>
  <c r="C6" i="6"/>
  <c r="K8" i="2"/>
  <c r="T8" i="2"/>
  <c r="S8" i="2"/>
  <c r="J8" i="2"/>
  <c r="I8" i="2"/>
  <c r="P8" i="2"/>
  <c r="H8" i="2"/>
  <c r="AB8" i="2"/>
  <c r="AB9" i="2" s="1"/>
  <c r="AB6" i="4" s="1"/>
  <c r="AA8" i="2"/>
  <c r="Z8" i="2"/>
  <c r="Q8" i="2"/>
  <c r="W8" i="2"/>
  <c r="AD8" i="2"/>
  <c r="AD9" i="2" s="1"/>
  <c r="AD6" i="4" s="1"/>
  <c r="N8" i="2"/>
  <c r="F8" i="2"/>
  <c r="L8" i="2"/>
  <c r="R8" i="2"/>
  <c r="Y8" i="2"/>
  <c r="X8" i="2"/>
  <c r="O8" i="2"/>
  <c r="G8" i="2"/>
  <c r="V8" i="2"/>
  <c r="AC8" i="2"/>
  <c r="AC9" i="2" s="1"/>
  <c r="AC6" i="4" s="1"/>
  <c r="U8" i="2"/>
  <c r="M8" i="2"/>
  <c r="E8" i="2"/>
  <c r="Y5" i="6" l="1"/>
  <c r="Y9" i="2"/>
  <c r="Y6" i="4" s="1"/>
  <c r="Z5" i="6"/>
  <c r="Z9" i="2"/>
  <c r="Z6" i="4" s="1"/>
  <c r="M5" i="6"/>
  <c r="M9" i="2"/>
  <c r="M6" i="4" s="1"/>
  <c r="R5" i="6"/>
  <c r="R9" i="2"/>
  <c r="R6" i="4" s="1"/>
  <c r="AA5" i="6"/>
  <c r="AA9" i="2"/>
  <c r="AA6" i="4" s="1"/>
  <c r="K5" i="6"/>
  <c r="K9" i="2"/>
  <c r="K6" i="4" s="1"/>
  <c r="U5" i="6"/>
  <c r="U9" i="2"/>
  <c r="U6" i="4" s="1"/>
  <c r="L5" i="6"/>
  <c r="L9" i="2"/>
  <c r="L6" i="4" s="1"/>
  <c r="E18" i="4"/>
  <c r="G18" i="4"/>
  <c r="T12" i="4"/>
  <c r="Z12" i="4"/>
  <c r="J12" i="4"/>
  <c r="H22" i="4" s="1"/>
  <c r="P12" i="4"/>
  <c r="V12" i="4"/>
  <c r="I12" i="4"/>
  <c r="H21" i="4" s="1"/>
  <c r="Y12" i="4"/>
  <c r="W12" i="4"/>
  <c r="F12" i="4"/>
  <c r="H18" i="4" s="1"/>
  <c r="AB12" i="4"/>
  <c r="L12" i="4"/>
  <c r="Q12" i="4"/>
  <c r="K12" i="4"/>
  <c r="AC12" i="4"/>
  <c r="G12" i="4"/>
  <c r="H19" i="4" s="1"/>
  <c r="N12" i="4"/>
  <c r="U12" i="4"/>
  <c r="O12" i="4"/>
  <c r="E12" i="4"/>
  <c r="AA12" i="4"/>
  <c r="AD12" i="4"/>
  <c r="M12" i="4"/>
  <c r="X12" i="4"/>
  <c r="H12" i="4"/>
  <c r="H20" i="4" s="1"/>
  <c r="R12" i="4"/>
  <c r="F5" i="6"/>
  <c r="F9" i="2"/>
  <c r="F6" i="4" s="1"/>
  <c r="H5" i="6"/>
  <c r="H9" i="2"/>
  <c r="H6" i="4" s="1"/>
  <c r="V5" i="6"/>
  <c r="V9" i="2"/>
  <c r="V6" i="4" s="1"/>
  <c r="N5" i="6"/>
  <c r="N9" i="2"/>
  <c r="N6" i="4" s="1"/>
  <c r="P5" i="6"/>
  <c r="P9" i="2"/>
  <c r="P6" i="4" s="1"/>
  <c r="G5" i="6"/>
  <c r="G9" i="2"/>
  <c r="G6" i="4" s="1"/>
  <c r="I5" i="6"/>
  <c r="I9" i="2"/>
  <c r="I6" i="4" s="1"/>
  <c r="O5" i="6"/>
  <c r="O9" i="2"/>
  <c r="O6" i="4" s="1"/>
  <c r="W5" i="6"/>
  <c r="W9" i="2"/>
  <c r="W6" i="4" s="1"/>
  <c r="J5" i="6"/>
  <c r="J9" i="2"/>
  <c r="J6" i="4" s="1"/>
  <c r="S12" i="4"/>
  <c r="X5" i="6"/>
  <c r="X9" i="2"/>
  <c r="X6" i="4" s="1"/>
  <c r="Q5" i="6"/>
  <c r="Q9" i="2"/>
  <c r="Q6" i="4" s="1"/>
  <c r="S5" i="6"/>
  <c r="S9" i="2"/>
  <c r="S6" i="4" s="1"/>
  <c r="E5" i="6"/>
  <c r="E9" i="2"/>
  <c r="E6" i="4" s="1"/>
  <c r="T5" i="6"/>
  <c r="T9" i="2"/>
  <c r="T6" i="4" s="1"/>
  <c r="D22" i="2"/>
  <c r="D20" i="2"/>
  <c r="C15" i="2"/>
  <c r="D15" i="2" s="1"/>
  <c r="C12" i="2"/>
  <c r="E12" i="2"/>
  <c r="F12" i="2"/>
  <c r="G12" i="2"/>
  <c r="D12" i="2"/>
  <c r="E12" i="6" l="1"/>
  <c r="E13" i="6" s="1"/>
  <c r="E6" i="6"/>
  <c r="L12" i="6"/>
  <c r="L13" i="6" s="1"/>
  <c r="L6" i="6"/>
  <c r="U12" i="6"/>
  <c r="U13" i="6" s="1"/>
  <c r="U6" i="6"/>
  <c r="M12" i="6"/>
  <c r="M13" i="6" s="1"/>
  <c r="M6" i="6"/>
  <c r="Q12" i="6"/>
  <c r="Q13" i="6" s="1"/>
  <c r="Q6" i="6"/>
  <c r="T12" i="6"/>
  <c r="T13" i="6" s="1"/>
  <c r="T6" i="6"/>
  <c r="J12" i="6"/>
  <c r="J13" i="6" s="1"/>
  <c r="J6" i="6"/>
  <c r="G12" i="6"/>
  <c r="G13" i="6" s="1"/>
  <c r="G6" i="6"/>
  <c r="E22" i="4" s="1"/>
  <c r="H12" i="6"/>
  <c r="H13" i="6" s="1"/>
  <c r="H6" i="6"/>
  <c r="R12" i="6"/>
  <c r="R13" i="6" s="1"/>
  <c r="R6" i="6"/>
  <c r="S12" i="6"/>
  <c r="S13" i="6" s="1"/>
  <c r="S6" i="6"/>
  <c r="W12" i="6"/>
  <c r="W13" i="6" s="1"/>
  <c r="W6" i="6"/>
  <c r="P12" i="6"/>
  <c r="P13" i="6" s="1"/>
  <c r="P6" i="6"/>
  <c r="F12" i="6"/>
  <c r="F13" i="6" s="1"/>
  <c r="F6" i="6"/>
  <c r="E21" i="4" s="1"/>
  <c r="O12" i="6"/>
  <c r="O13" i="6" s="1"/>
  <c r="O6" i="6"/>
  <c r="N12" i="6"/>
  <c r="N13" i="6" s="1"/>
  <c r="N6" i="6"/>
  <c r="K12" i="6"/>
  <c r="K13" i="6" s="1"/>
  <c r="K6" i="6"/>
  <c r="Z12" i="6"/>
  <c r="Z13" i="6" s="1"/>
  <c r="Z6" i="6"/>
  <c r="X12" i="6"/>
  <c r="X13" i="6" s="1"/>
  <c r="X6" i="6"/>
  <c r="I12" i="6"/>
  <c r="I13" i="6" s="1"/>
  <c r="I6" i="6"/>
  <c r="V12" i="6"/>
  <c r="V13" i="6" s="1"/>
  <c r="V6" i="6"/>
  <c r="AA12" i="6"/>
  <c r="AA13" i="6" s="1"/>
  <c r="AA6" i="6"/>
  <c r="Y12" i="6"/>
  <c r="Y13" i="6" s="1"/>
  <c r="Y6" i="6"/>
  <c r="D21" i="2"/>
  <c r="D23" i="2"/>
  <c r="E20" i="4" l="1"/>
  <c r="S7" i="6"/>
  <c r="I7" i="6"/>
  <c r="Z7" i="6"/>
  <c r="U7" i="6"/>
  <c r="W7" i="6"/>
  <c r="X7" i="6"/>
  <c r="T7" i="6"/>
  <c r="AA7" i="6"/>
  <c r="Y7" i="6"/>
  <c r="P7" i="6"/>
  <c r="D7" i="6"/>
  <c r="F19" i="4" s="1"/>
  <c r="J7" i="6"/>
  <c r="K7" i="6"/>
  <c r="H7" i="6"/>
  <c r="V7" i="6"/>
  <c r="M7" i="6"/>
  <c r="E7" i="6"/>
  <c r="F20" i="4" s="1"/>
  <c r="R7" i="6"/>
  <c r="O7" i="6"/>
  <c r="G7" i="6"/>
  <c r="F22" i="4" s="1"/>
  <c r="N7" i="6"/>
  <c r="L7" i="6"/>
  <c r="Q7" i="6"/>
  <c r="C7" i="6"/>
  <c r="F18" i="4" s="1"/>
  <c r="F7" i="6"/>
  <c r="F21" i="4" s="1"/>
</calcChain>
</file>

<file path=xl/sharedStrings.xml><?xml version="1.0" encoding="utf-8"?>
<sst xmlns="http://schemas.openxmlformats.org/spreadsheetml/2006/main" count="265" uniqueCount="92">
  <si>
    <t>53BL</t>
  </si>
  <si>
    <t>Total Resource Zone Population</t>
  </si>
  <si>
    <t>000's</t>
  </si>
  <si>
    <t>Llandinam &amp; Llannwrin</t>
  </si>
  <si>
    <t>2020-21</t>
  </si>
  <si>
    <t>2021-22</t>
  </si>
  <si>
    <t>2022-23</t>
  </si>
  <si>
    <t>2023-24</t>
  </si>
  <si>
    <t>2024-25</t>
  </si>
  <si>
    <t>2025-26</t>
  </si>
  <si>
    <t>2026-27</t>
  </si>
  <si>
    <t>2027-28</t>
  </si>
  <si>
    <t>2028-29</t>
  </si>
  <si>
    <t>2029-2030</t>
  </si>
  <si>
    <t>2030-2031</t>
  </si>
  <si>
    <t>2031-2032</t>
  </si>
  <si>
    <t>2032-33</t>
  </si>
  <si>
    <t>2033-34</t>
  </si>
  <si>
    <t>2034-35</t>
  </si>
  <si>
    <t>2035-36</t>
  </si>
  <si>
    <t>2036-37</t>
  </si>
  <si>
    <t>2037-38</t>
  </si>
  <si>
    <t>2038-39</t>
  </si>
  <si>
    <t>2039-40</t>
  </si>
  <si>
    <t>2040-41</t>
  </si>
  <si>
    <t>2041-42</t>
  </si>
  <si>
    <t>2042-43</t>
  </si>
  <si>
    <t>2043-44</t>
  </si>
  <si>
    <t>2044-45</t>
  </si>
  <si>
    <t>Total Company Population</t>
  </si>
  <si>
    <t>WRZ</t>
  </si>
  <si>
    <t>Table line</t>
  </si>
  <si>
    <t>2019-20</t>
  </si>
  <si>
    <t>Total at Risk</t>
  </si>
  <si>
    <t>Total Population</t>
  </si>
  <si>
    <t>% at Risk</t>
  </si>
  <si>
    <t>2020-25</t>
  </si>
  <si>
    <t>2025-30</t>
  </si>
  <si>
    <t>2030-35</t>
  </si>
  <si>
    <t>2035-40</t>
  </si>
  <si>
    <t>2040-45</t>
  </si>
  <si>
    <t>5-year Average Customers at Risk</t>
  </si>
  <si>
    <t>25-year Average Customers at Risk</t>
  </si>
  <si>
    <t>2020-45</t>
  </si>
  <si>
    <t>2017-18</t>
  </si>
  <si>
    <t>2018-19</t>
  </si>
  <si>
    <t>Unit</t>
  </si>
  <si>
    <t>Line Description</t>
  </si>
  <si>
    <t>17/18 Individual Year Forecast</t>
  </si>
  <si>
    <t>Original Calc Methods</t>
  </si>
  <si>
    <t>Potential Calc Methods</t>
  </si>
  <si>
    <t>Average number of customers at risk in each year across 25 years, divided by the average total number of customers in each year across 25 years)</t>
  </si>
  <si>
    <t>25-year Average Customers at Risk 2020-2045</t>
  </si>
  <si>
    <t xml:space="preserve">25 Year average yearly % customer at risk 2020-2045 </t>
  </si>
  <si>
    <t>Average of yearly %s of customers at risk</t>
  </si>
  <si>
    <t>25-year Average Customers at Risk 2017-2042</t>
  </si>
  <si>
    <t xml:space="preserve">25 Year average yearly % customer at risk 2017-2042 </t>
  </si>
  <si>
    <t>Calculation Method</t>
  </si>
  <si>
    <t>Yearly customers at risk divided by the yearly total customers</t>
  </si>
  <si>
    <t>This is our current answer for 17/18</t>
  </si>
  <si>
    <t>This is our current answer for 25yr view</t>
  </si>
  <si>
    <t>This is jacobs interpretation of one  of OFWATs calculations in the guidance</t>
  </si>
  <si>
    <t>Method</t>
  </si>
  <si>
    <t>A potential other method</t>
  </si>
  <si>
    <t>Comments</t>
  </si>
  <si>
    <t>As per Method 2 but for 2017 onwards</t>
  </si>
  <si>
    <t>As per Method 3 but for 2017 onwards</t>
  </si>
  <si>
    <t>% at risk - final PC targets</t>
  </si>
  <si>
    <t>Company Level</t>
  </si>
  <si>
    <t>Calculation of Baseline Performance</t>
  </si>
  <si>
    <t>25-year Average (%)</t>
  </si>
  <si>
    <t>Calculation of Final Year Target Performance</t>
  </si>
  <si>
    <t>Year</t>
  </si>
  <si>
    <t>Baseline Performance</t>
  </si>
  <si>
    <t>Annual</t>
  </si>
  <si>
    <t>25-yr Ave</t>
  </si>
  <si>
    <t>Performance Commitment</t>
  </si>
  <si>
    <t>Wrexham</t>
  </si>
  <si>
    <t>Llanfylin</t>
  </si>
  <si>
    <t>Saltney</t>
  </si>
  <si>
    <t>Data taken from each WRZ fWRMP19 Table</t>
  </si>
  <si>
    <t>Population at risk in Wrexham</t>
  </si>
  <si>
    <t>Population at risk in Llandinam &amp; Llanwrin</t>
  </si>
  <si>
    <t>Population at risk in Llanfylin</t>
  </si>
  <si>
    <t>Population at risk in Saltney</t>
  </si>
  <si>
    <t>% of poupulation at Risk</t>
  </si>
  <si>
    <t>Total Population in HD</t>
  </si>
  <si>
    <t>Total population at Risk in HD</t>
  </si>
  <si>
    <t>N/A</t>
  </si>
  <si>
    <t>Population removed from risk</t>
  </si>
  <si>
    <t>Annual commitment Target</t>
  </si>
  <si>
    <t>Population at risk after scheme 1 delivered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</si>
</sst>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0.0%"/>
    <numFmt numFmtId="165" formatCode="0.0000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3" fillId="0" borderId="0" xfId="2" applyFont="1" applyFill="1" applyBorder="1" applyAlignment="1" applyProtection="1">
      <alignment horizontal="left"/>
    </xf>
    <xf numFmtId="0" fontId="3" fillId="0" borderId="0" xfId="0" applyFont="1" applyFill="1" applyBorder="1" applyAlignment="1">
      <alignment horizontal="left"/>
    </xf>
    <xf numFmtId="0" fontId="0" fillId="0" borderId="1" xfId="0" applyBorder="1"/>
    <xf numFmtId="2" fontId="0" fillId="0" borderId="1" xfId="0" applyNumberFormat="1" applyBorder="1" applyAlignment="1">
      <alignment horizontal="center"/>
    </xf>
    <xf numFmtId="0" fontId="3" fillId="0" borderId="1" xfId="2" applyFont="1" applyFill="1" applyBorder="1" applyAlignment="1" applyProtection="1">
      <alignment horizontal="left" vertical="center"/>
    </xf>
    <xf numFmtId="2" fontId="3" fillId="0" borderId="1" xfId="2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4" fillId="0" borderId="1" xfId="0" applyFont="1" applyBorder="1"/>
    <xf numFmtId="3" fontId="4" fillId="0" borderId="1" xfId="1" applyNumberFormat="1" applyFon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3" fontId="0" fillId="0" borderId="1" xfId="0" applyNumberFormat="1" applyBorder="1"/>
    <xf numFmtId="9" fontId="0" fillId="0" borderId="1" xfId="3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1" xfId="0" applyFont="1" applyFill="1" applyBorder="1"/>
    <xf numFmtId="9" fontId="4" fillId="0" borderId="1" xfId="3" applyFont="1" applyFill="1" applyBorder="1" applyAlignment="1">
      <alignment horizontal="left"/>
    </xf>
    <xf numFmtId="0" fontId="4" fillId="3" borderId="1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left"/>
    </xf>
    <xf numFmtId="3" fontId="0" fillId="0" borderId="2" xfId="0" applyNumberFormat="1" applyBorder="1" applyAlignment="1">
      <alignment horizontal="center"/>
    </xf>
    <xf numFmtId="2" fontId="3" fillId="0" borderId="1" xfId="2" applyNumberFormat="1" applyFont="1" applyFill="1" applyBorder="1" applyAlignment="1" applyProtection="1">
      <alignment horizontal="center" vertical="center"/>
    </xf>
    <xf numFmtId="3" fontId="0" fillId="0" borderId="1" xfId="0" applyNumberFormat="1" applyFont="1" applyBorder="1" applyAlignment="1">
      <alignment horizontal="center" wrapText="1"/>
    </xf>
    <xf numFmtId="164" fontId="0" fillId="0" borderId="1" xfId="3" applyNumberFormat="1" applyFont="1" applyBorder="1" applyAlignment="1">
      <alignment horizontal="center"/>
    </xf>
    <xf numFmtId="0" fontId="0" fillId="0" borderId="1" xfId="0" applyFont="1" applyBorder="1" applyAlignment="1">
      <alignment wrapText="1"/>
    </xf>
    <xf numFmtId="164" fontId="0" fillId="0" borderId="1" xfId="0" applyNumberFormat="1" applyBorder="1" applyAlignment="1">
      <alignment horizontal="center"/>
    </xf>
    <xf numFmtId="3" fontId="0" fillId="0" borderId="0" xfId="0" applyNumberFormat="1"/>
    <xf numFmtId="0" fontId="0" fillId="0" borderId="1" xfId="0" applyBorder="1" applyAlignment="1">
      <alignment wrapText="1"/>
    </xf>
    <xf numFmtId="0" fontId="0" fillId="0" borderId="1" xfId="3" applyNumberFormat="1" applyFont="1" applyBorder="1" applyAlignment="1">
      <alignment horizontal="right"/>
    </xf>
    <xf numFmtId="0" fontId="0" fillId="0" borderId="1" xfId="0" applyNumberFormat="1" applyBorder="1" applyAlignment="1">
      <alignment horizontal="right"/>
    </xf>
    <xf numFmtId="164" fontId="0" fillId="0" borderId="1" xfId="3" applyNumberFormat="1" applyFont="1" applyBorder="1"/>
    <xf numFmtId="164" fontId="0" fillId="0" borderId="1" xfId="0" applyNumberFormat="1" applyBorder="1"/>
    <xf numFmtId="9" fontId="0" fillId="0" borderId="0" xfId="3" applyFont="1"/>
    <xf numFmtId="164" fontId="0" fillId="0" borderId="0" xfId="3" applyNumberFormat="1" applyFont="1"/>
    <xf numFmtId="0" fontId="4" fillId="0" borderId="0" xfId="0" applyFont="1" applyFill="1" applyBorder="1" applyAlignment="1">
      <alignment horizontal="left"/>
    </xf>
    <xf numFmtId="3" fontId="0" fillId="0" borderId="0" xfId="0" applyNumberFormat="1" applyBorder="1" applyAlignment="1">
      <alignment horizontal="center"/>
    </xf>
    <xf numFmtId="0" fontId="0" fillId="0" borderId="0" xfId="0" applyBorder="1"/>
    <xf numFmtId="9" fontId="4" fillId="0" borderId="0" xfId="3" applyFont="1" applyFill="1" applyBorder="1" applyAlignment="1">
      <alignment horizontal="left"/>
    </xf>
    <xf numFmtId="9" fontId="0" fillId="0" borderId="0" xfId="3" applyFont="1" applyBorder="1" applyAlignment="1">
      <alignment horizontal="center"/>
    </xf>
    <xf numFmtId="9" fontId="0" fillId="0" borderId="0" xfId="0" applyNumberFormat="1"/>
    <xf numFmtId="9" fontId="4" fillId="0" borderId="0" xfId="0" applyNumberFormat="1" applyFont="1" applyFill="1" applyBorder="1" applyAlignment="1">
      <alignment horizontal="left"/>
    </xf>
    <xf numFmtId="9" fontId="0" fillId="0" borderId="0" xfId="0" applyNumberFormat="1" applyBorder="1" applyAlignment="1">
      <alignment horizontal="center"/>
    </xf>
    <xf numFmtId="9" fontId="0" fillId="0" borderId="0" xfId="3" applyNumberFormat="1" applyFont="1"/>
    <xf numFmtId="0" fontId="4" fillId="5" borderId="0" xfId="0" applyFont="1" applyFill="1"/>
    <xf numFmtId="0" fontId="0" fillId="5" borderId="0" xfId="0" applyFill="1"/>
    <xf numFmtId="164" fontId="0" fillId="5" borderId="0" xfId="3" applyNumberFormat="1" applyFont="1" applyFill="1"/>
    <xf numFmtId="0" fontId="5" fillId="0" borderId="0" xfId="0" applyFont="1"/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10" fontId="0" fillId="0" borderId="1" xfId="0" applyNumberFormat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9" fontId="4" fillId="3" borderId="1" xfId="3" applyFont="1" applyFill="1" applyBorder="1"/>
    <xf numFmtId="9" fontId="4" fillId="3" borderId="1" xfId="3" applyFont="1" applyFill="1" applyBorder="1" applyAlignment="1">
      <alignment horizontal="center"/>
    </xf>
    <xf numFmtId="165" fontId="0" fillId="0" borderId="0" xfId="0" applyNumberFormat="1"/>
    <xf numFmtId="1" fontId="0" fillId="0" borderId="0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3" xfId="0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0" fontId="0" fillId="0" borderId="3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4" fillId="6" borderId="1" xfId="0" applyFont="1" applyFill="1" applyBorder="1" applyAlignment="1">
      <alignment horizontal="center"/>
    </xf>
    <xf numFmtId="9" fontId="4" fillId="0" borderId="0" xfId="0" applyNumberFormat="1" applyFont="1" applyAlignment="1">
      <alignment horizontal="center" vertical="center"/>
    </xf>
  </cellXfs>
  <cellStyles count="4">
    <cellStyle name="Comma" xfId="1" builtinId="3"/>
    <cellStyle name="Normal" xfId="0" builtinId="0"/>
    <cellStyle name="Normal 2" xfId="2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'Commitment (new guidance)'!$E$3:$AD$3</c:f>
              <c:strCache>
                <c:ptCount val="26"/>
                <c:pt idx="0">
                  <c:v>2019-20</c:v>
                </c:pt>
                <c:pt idx="1">
                  <c:v>2020-21</c:v>
                </c:pt>
                <c:pt idx="2">
                  <c:v>2021-22</c:v>
                </c:pt>
                <c:pt idx="3">
                  <c:v>2022-23</c:v>
                </c:pt>
                <c:pt idx="4">
                  <c:v>2023-24</c:v>
                </c:pt>
                <c:pt idx="5">
                  <c:v>2024-25</c:v>
                </c:pt>
                <c:pt idx="6">
                  <c:v>2025-26</c:v>
                </c:pt>
                <c:pt idx="7">
                  <c:v>2026-27</c:v>
                </c:pt>
                <c:pt idx="8">
                  <c:v>2027-28</c:v>
                </c:pt>
                <c:pt idx="9">
                  <c:v>2028-29</c:v>
                </c:pt>
                <c:pt idx="10">
                  <c:v>2029-2030</c:v>
                </c:pt>
                <c:pt idx="11">
                  <c:v>2030-2031</c:v>
                </c:pt>
                <c:pt idx="12">
                  <c:v>2031-2032</c:v>
                </c:pt>
                <c:pt idx="13">
                  <c:v>2032-33</c:v>
                </c:pt>
                <c:pt idx="14">
                  <c:v>2033-34</c:v>
                </c:pt>
                <c:pt idx="15">
                  <c:v>2034-35</c:v>
                </c:pt>
                <c:pt idx="16">
                  <c:v>2035-36</c:v>
                </c:pt>
                <c:pt idx="17">
                  <c:v>2036-37</c:v>
                </c:pt>
                <c:pt idx="18">
                  <c:v>2037-38</c:v>
                </c:pt>
                <c:pt idx="19">
                  <c:v>2038-39</c:v>
                </c:pt>
                <c:pt idx="20">
                  <c:v>2039-40</c:v>
                </c:pt>
                <c:pt idx="21">
                  <c:v>2040-41</c:v>
                </c:pt>
                <c:pt idx="22">
                  <c:v>2041-42</c:v>
                </c:pt>
                <c:pt idx="23">
                  <c:v>2042-43</c:v>
                </c:pt>
                <c:pt idx="24">
                  <c:v>2043-44</c:v>
                </c:pt>
                <c:pt idx="25">
                  <c:v>2044-45</c:v>
                </c:pt>
              </c:strCache>
            </c:strRef>
          </c:cat>
          <c:val>
            <c:numRef>
              <c:f>'Commitment (new guidance)'!$E$12:$AD$12</c:f>
              <c:numCache>
                <c:formatCode>0.0%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2376248"/>
        <c:axId val="505161536"/>
      </c:lineChart>
      <c:catAx>
        <c:axId val="502376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05161536"/>
        <c:crosses val="autoZero"/>
        <c:auto val="1"/>
        <c:lblAlgn val="ctr"/>
        <c:lblOffset val="100"/>
        <c:noMultiLvlLbl val="0"/>
      </c:catAx>
      <c:valAx>
        <c:axId val="505161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023762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57149</xdr:colOff>
      <xdr:row>13</xdr:row>
      <xdr:rowOff>123825</xdr:rowOff>
    </xdr:from>
    <xdr:to>
      <xdr:col>22</xdr:col>
      <xdr:colOff>276224</xdr:colOff>
      <xdr:row>39</xdr:row>
      <xdr:rowOff>57150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D23"/>
  <sheetViews>
    <sheetView tabSelected="1" workbookViewId="0">
      <selection activeCell="I13" sqref="I13"/>
    </sheetView>
  </sheetViews>
  <sheetFormatPr defaultRowHeight="15" x14ac:dyDescent="0.25"/>
  <cols>
    <col min="2" max="2" width="39.140625" bestFit="1" customWidth="1"/>
    <col min="3" max="3" width="8.85546875" customWidth="1"/>
    <col min="4" max="4" width="9.140625" bestFit="1" customWidth="1"/>
  </cols>
  <sheetData>
    <row r="2" spans="1:30" x14ac:dyDescent="0.25">
      <c r="B2" s="8" t="s">
        <v>30</v>
      </c>
      <c r="C2" s="7" t="s">
        <v>44</v>
      </c>
      <c r="D2" s="7" t="s">
        <v>45</v>
      </c>
      <c r="E2" s="7" t="s">
        <v>32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  <c r="N2" s="7" t="s">
        <v>12</v>
      </c>
      <c r="O2" s="7" t="s">
        <v>13</v>
      </c>
      <c r="P2" s="7" t="s">
        <v>14</v>
      </c>
      <c r="Q2" s="7" t="s">
        <v>15</v>
      </c>
      <c r="R2" s="7" t="s">
        <v>16</v>
      </c>
      <c r="S2" s="7" t="s">
        <v>17</v>
      </c>
      <c r="T2" s="7" t="s">
        <v>18</v>
      </c>
      <c r="U2" s="7" t="s">
        <v>19</v>
      </c>
      <c r="V2" s="7" t="s">
        <v>20</v>
      </c>
      <c r="W2" s="7" t="s">
        <v>21</v>
      </c>
      <c r="X2" s="7" t="s">
        <v>22</v>
      </c>
      <c r="Y2" s="7" t="s">
        <v>23</v>
      </c>
      <c r="Z2" s="7" t="s">
        <v>24</v>
      </c>
      <c r="AA2" s="7" t="s">
        <v>25</v>
      </c>
      <c r="AB2" s="7" t="s">
        <v>26</v>
      </c>
      <c r="AC2" s="7" t="s">
        <v>27</v>
      </c>
      <c r="AD2" s="7" t="s">
        <v>28</v>
      </c>
    </row>
    <row r="3" spans="1:30" x14ac:dyDescent="0.25">
      <c r="B3" s="9" t="s">
        <v>81</v>
      </c>
      <c r="C3" s="11">
        <v>0</v>
      </c>
      <c r="D3" s="11">
        <v>0</v>
      </c>
      <c r="E3" s="11">
        <v>0</v>
      </c>
      <c r="F3" s="11">
        <v>0</v>
      </c>
      <c r="G3" s="11">
        <v>0</v>
      </c>
      <c r="H3" s="11">
        <v>0</v>
      </c>
      <c r="I3" s="11">
        <v>0</v>
      </c>
      <c r="J3" s="11">
        <v>0</v>
      </c>
      <c r="K3" s="11">
        <v>0</v>
      </c>
      <c r="L3" s="11">
        <v>0</v>
      </c>
      <c r="M3" s="11">
        <v>0</v>
      </c>
      <c r="N3" s="11">
        <v>0</v>
      </c>
      <c r="O3" s="11">
        <v>0</v>
      </c>
      <c r="P3" s="11">
        <v>0</v>
      </c>
      <c r="Q3" s="11">
        <v>0</v>
      </c>
      <c r="R3" s="11">
        <v>0</v>
      </c>
      <c r="S3" s="11">
        <v>0</v>
      </c>
      <c r="T3" s="11">
        <v>0</v>
      </c>
      <c r="U3" s="11">
        <v>0</v>
      </c>
      <c r="V3" s="11">
        <v>0</v>
      </c>
      <c r="W3" s="11">
        <v>0</v>
      </c>
      <c r="X3" s="11">
        <v>0</v>
      </c>
      <c r="Y3" s="11">
        <v>0</v>
      </c>
      <c r="Z3" s="11">
        <v>0</v>
      </c>
      <c r="AA3" s="11">
        <v>0</v>
      </c>
      <c r="AB3" s="11">
        <v>0</v>
      </c>
      <c r="AC3" s="11">
        <v>0</v>
      </c>
      <c r="AD3" s="11">
        <v>0</v>
      </c>
    </row>
    <row r="4" spans="1:30" x14ac:dyDescent="0.25">
      <c r="B4" s="9" t="s">
        <v>82</v>
      </c>
      <c r="C4" s="11">
        <v>0</v>
      </c>
      <c r="D4" s="11">
        <v>0</v>
      </c>
      <c r="E4" s="11">
        <v>0</v>
      </c>
      <c r="F4" s="11">
        <v>0</v>
      </c>
      <c r="G4" s="11">
        <v>0</v>
      </c>
      <c r="H4" s="11">
        <v>0</v>
      </c>
      <c r="I4" s="11">
        <v>0</v>
      </c>
      <c r="J4" s="11">
        <v>0</v>
      </c>
      <c r="K4" s="11">
        <v>0</v>
      </c>
      <c r="L4" s="11">
        <v>0</v>
      </c>
      <c r="M4" s="11">
        <v>0</v>
      </c>
      <c r="N4" s="11">
        <v>0</v>
      </c>
      <c r="O4" s="11">
        <v>0</v>
      </c>
      <c r="P4" s="11">
        <v>0</v>
      </c>
      <c r="Q4" s="11">
        <v>0</v>
      </c>
      <c r="R4" s="11">
        <v>0</v>
      </c>
      <c r="S4" s="11">
        <v>0</v>
      </c>
      <c r="T4" s="11">
        <v>0</v>
      </c>
      <c r="U4" s="11">
        <v>0</v>
      </c>
      <c r="V4" s="11">
        <v>0</v>
      </c>
      <c r="W4" s="11">
        <v>0</v>
      </c>
      <c r="X4" s="11">
        <v>0</v>
      </c>
      <c r="Y4" s="11">
        <v>0</v>
      </c>
      <c r="Z4" s="11">
        <v>0</v>
      </c>
      <c r="AA4" s="11">
        <v>0</v>
      </c>
      <c r="AB4" s="11">
        <v>0</v>
      </c>
      <c r="AC4" s="11">
        <v>0</v>
      </c>
      <c r="AD4" s="11">
        <v>0</v>
      </c>
    </row>
    <row r="5" spans="1:30" x14ac:dyDescent="0.25">
      <c r="B5" s="14" t="s">
        <v>83</v>
      </c>
      <c r="C5" s="11">
        <v>0</v>
      </c>
      <c r="D5" s="11">
        <v>0</v>
      </c>
      <c r="E5" s="11">
        <v>0</v>
      </c>
      <c r="F5" s="11">
        <v>0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  <c r="L5" s="11">
        <v>0</v>
      </c>
      <c r="M5" s="11">
        <v>0</v>
      </c>
      <c r="N5" s="11">
        <v>0</v>
      </c>
      <c r="O5" s="11">
        <v>0</v>
      </c>
      <c r="P5" s="11">
        <v>0</v>
      </c>
      <c r="Q5" s="11">
        <v>0</v>
      </c>
      <c r="R5" s="11">
        <v>0</v>
      </c>
      <c r="S5" s="11">
        <v>0</v>
      </c>
      <c r="T5" s="11">
        <v>0</v>
      </c>
      <c r="U5" s="11">
        <v>0</v>
      </c>
      <c r="V5" s="11">
        <v>0</v>
      </c>
      <c r="W5" s="11">
        <v>0</v>
      </c>
      <c r="X5" s="11">
        <v>0</v>
      </c>
      <c r="Y5" s="11">
        <v>0</v>
      </c>
      <c r="Z5" s="11">
        <v>0</v>
      </c>
      <c r="AA5" s="11">
        <v>0</v>
      </c>
      <c r="AB5" s="11">
        <v>0</v>
      </c>
      <c r="AC5" s="11">
        <v>0</v>
      </c>
      <c r="AD5" s="11">
        <v>0</v>
      </c>
    </row>
    <row r="6" spans="1:30" x14ac:dyDescent="0.25">
      <c r="B6" s="9" t="s">
        <v>84</v>
      </c>
      <c r="C6" s="11">
        <v>0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v>0</v>
      </c>
      <c r="N6" s="11">
        <v>0</v>
      </c>
      <c r="O6" s="11">
        <v>0</v>
      </c>
      <c r="P6" s="11">
        <v>0</v>
      </c>
      <c r="Q6" s="11">
        <v>0</v>
      </c>
      <c r="R6" s="11">
        <v>0</v>
      </c>
      <c r="S6" s="11">
        <v>0</v>
      </c>
      <c r="T6" s="11">
        <v>0</v>
      </c>
      <c r="U6" s="11">
        <v>0</v>
      </c>
      <c r="V6" s="11">
        <v>0</v>
      </c>
      <c r="W6" s="11">
        <v>0</v>
      </c>
      <c r="X6" s="11">
        <v>0</v>
      </c>
      <c r="Y6" s="11">
        <v>0</v>
      </c>
      <c r="Z6" s="11">
        <v>0</v>
      </c>
      <c r="AA6" s="11">
        <v>0</v>
      </c>
      <c r="AB6" s="11">
        <v>0</v>
      </c>
      <c r="AC6" s="11">
        <v>0</v>
      </c>
      <c r="AD6" s="11">
        <v>0</v>
      </c>
    </row>
    <row r="7" spans="1:30" x14ac:dyDescent="0.25">
      <c r="B7" s="18" t="s">
        <v>87</v>
      </c>
      <c r="C7" s="19">
        <f>SUM(C3:C6)</f>
        <v>0</v>
      </c>
      <c r="D7" s="19">
        <f t="shared" ref="D7:AD7" si="0">SUM(D3:D6)</f>
        <v>0</v>
      </c>
      <c r="E7" s="19">
        <f t="shared" si="0"/>
        <v>0</v>
      </c>
      <c r="F7" s="19">
        <f t="shared" si="0"/>
        <v>0</v>
      </c>
      <c r="G7" s="19">
        <f t="shared" si="0"/>
        <v>0</v>
      </c>
      <c r="H7" s="19">
        <f t="shared" si="0"/>
        <v>0</v>
      </c>
      <c r="I7" s="19">
        <f t="shared" si="0"/>
        <v>0</v>
      </c>
      <c r="J7" s="19">
        <f t="shared" si="0"/>
        <v>0</v>
      </c>
      <c r="K7" s="19">
        <f t="shared" si="0"/>
        <v>0</v>
      </c>
      <c r="L7" s="19">
        <f t="shared" si="0"/>
        <v>0</v>
      </c>
      <c r="M7" s="19">
        <f t="shared" si="0"/>
        <v>0</v>
      </c>
      <c r="N7" s="19">
        <f t="shared" si="0"/>
        <v>0</v>
      </c>
      <c r="O7" s="19">
        <f t="shared" si="0"/>
        <v>0</v>
      </c>
      <c r="P7" s="19">
        <f t="shared" si="0"/>
        <v>0</v>
      </c>
      <c r="Q7" s="19">
        <f t="shared" si="0"/>
        <v>0</v>
      </c>
      <c r="R7" s="19">
        <f t="shared" si="0"/>
        <v>0</v>
      </c>
      <c r="S7" s="19">
        <f t="shared" si="0"/>
        <v>0</v>
      </c>
      <c r="T7" s="19">
        <f t="shared" si="0"/>
        <v>0</v>
      </c>
      <c r="U7" s="19">
        <f t="shared" si="0"/>
        <v>0</v>
      </c>
      <c r="V7" s="19">
        <f t="shared" si="0"/>
        <v>0</v>
      </c>
      <c r="W7" s="19">
        <f t="shared" si="0"/>
        <v>0</v>
      </c>
      <c r="X7" s="19">
        <f t="shared" si="0"/>
        <v>0</v>
      </c>
      <c r="Y7" s="19">
        <f t="shared" si="0"/>
        <v>0</v>
      </c>
      <c r="Z7" s="19">
        <f t="shared" si="0"/>
        <v>0</v>
      </c>
      <c r="AA7" s="19">
        <f t="shared" si="0"/>
        <v>0</v>
      </c>
      <c r="AB7" s="19">
        <f t="shared" si="0"/>
        <v>0</v>
      </c>
      <c r="AC7" s="19">
        <f t="shared" si="0"/>
        <v>0</v>
      </c>
      <c r="AD7" s="19">
        <f t="shared" si="0"/>
        <v>0</v>
      </c>
    </row>
    <row r="8" spans="1:30" x14ac:dyDescent="0.25">
      <c r="B8" s="15" t="s">
        <v>86</v>
      </c>
      <c r="C8" s="12">
        <f>Population!F8</f>
        <v>216055.9166936515</v>
      </c>
      <c r="D8" s="12">
        <f>Population!G8</f>
        <v>216661.88133515511</v>
      </c>
      <c r="E8" s="12">
        <f>Population!H8</f>
        <v>217264.3392056858</v>
      </c>
      <c r="F8" s="12">
        <f>Population!I8</f>
        <v>217867.39928897901</v>
      </c>
      <c r="G8" s="12">
        <f>Population!J8</f>
        <v>218485.85260665076</v>
      </c>
      <c r="H8" s="12">
        <f>Population!K8</f>
        <v>219097.11528955025</v>
      </c>
      <c r="I8" s="12">
        <f>Population!L8</f>
        <v>219697.66638637424</v>
      </c>
      <c r="J8" s="12">
        <f>Population!M8</f>
        <v>220274.83455370931</v>
      </c>
      <c r="K8" s="12">
        <f>Population!N8</f>
        <v>220833.06061312693</v>
      </c>
      <c r="L8" s="12">
        <f>Population!O8</f>
        <v>221132.55288928541</v>
      </c>
      <c r="M8" s="12">
        <f>Population!P8</f>
        <v>221497.01271720818</v>
      </c>
      <c r="N8" s="12">
        <f>Population!Q8</f>
        <v>221939.72721045738</v>
      </c>
      <c r="O8" s="12">
        <f>Population!R8</f>
        <v>222338.77939862141</v>
      </c>
      <c r="P8" s="12">
        <f>Population!S8</f>
        <v>220196.13685096928</v>
      </c>
      <c r="Q8" s="12">
        <f>Population!T8</f>
        <v>220428.09870612744</v>
      </c>
      <c r="R8" s="12">
        <f>Population!U8</f>
        <v>220634.06994175041</v>
      </c>
      <c r="S8" s="12">
        <f>Population!V8</f>
        <v>220820.27269016279</v>
      </c>
      <c r="T8" s="12">
        <f>Population!W8</f>
        <v>220985.66433309464</v>
      </c>
      <c r="U8" s="12">
        <f>Population!X8</f>
        <v>221127.78661494853</v>
      </c>
      <c r="V8" s="12">
        <f>Population!Y8</f>
        <v>221251.38351279474</v>
      </c>
      <c r="W8" s="12">
        <f>Population!Z8</f>
        <v>221360.35456683263</v>
      </c>
      <c r="X8" s="12">
        <f>Population!AA8</f>
        <v>221453.15340261522</v>
      </c>
      <c r="Y8" s="12">
        <f>Population!AB8</f>
        <v>221567.77632447574</v>
      </c>
      <c r="Z8" s="12">
        <f>Population!AC8</f>
        <v>221676.39522094076</v>
      </c>
      <c r="AA8" s="12">
        <f>Population!AD8</f>
        <v>221785.72453358248</v>
      </c>
      <c r="AB8" s="12">
        <f>Population!AE8</f>
        <v>221898.41545153051</v>
      </c>
      <c r="AC8" s="12">
        <f>Population!AF8</f>
        <v>222012.58495486845</v>
      </c>
      <c r="AD8" s="12">
        <f>Population!AG8</f>
        <v>222133.97701571495</v>
      </c>
    </row>
    <row r="9" spans="1:30" x14ac:dyDescent="0.25">
      <c r="B9" s="16" t="s">
        <v>85</v>
      </c>
      <c r="C9" s="13">
        <f>C7/C8</f>
        <v>0</v>
      </c>
      <c r="D9" s="13">
        <f t="shared" ref="D9:AD9" si="1">D7/D8</f>
        <v>0</v>
      </c>
      <c r="E9" s="13">
        <f t="shared" si="1"/>
        <v>0</v>
      </c>
      <c r="F9" s="13">
        <f t="shared" si="1"/>
        <v>0</v>
      </c>
      <c r="G9" s="13">
        <f t="shared" si="1"/>
        <v>0</v>
      </c>
      <c r="H9" s="13">
        <f t="shared" si="1"/>
        <v>0</v>
      </c>
      <c r="I9" s="13">
        <f t="shared" si="1"/>
        <v>0</v>
      </c>
      <c r="J9" s="13">
        <f t="shared" si="1"/>
        <v>0</v>
      </c>
      <c r="K9" s="13">
        <f t="shared" si="1"/>
        <v>0</v>
      </c>
      <c r="L9" s="13">
        <f t="shared" si="1"/>
        <v>0</v>
      </c>
      <c r="M9" s="13">
        <f t="shared" si="1"/>
        <v>0</v>
      </c>
      <c r="N9" s="13">
        <f t="shared" si="1"/>
        <v>0</v>
      </c>
      <c r="O9" s="13">
        <f t="shared" si="1"/>
        <v>0</v>
      </c>
      <c r="P9" s="13">
        <f t="shared" si="1"/>
        <v>0</v>
      </c>
      <c r="Q9" s="13">
        <f t="shared" si="1"/>
        <v>0</v>
      </c>
      <c r="R9" s="13">
        <f t="shared" si="1"/>
        <v>0</v>
      </c>
      <c r="S9" s="13">
        <f t="shared" si="1"/>
        <v>0</v>
      </c>
      <c r="T9" s="13">
        <f t="shared" si="1"/>
        <v>0</v>
      </c>
      <c r="U9" s="13">
        <f t="shared" si="1"/>
        <v>0</v>
      </c>
      <c r="V9" s="13">
        <f t="shared" si="1"/>
        <v>0</v>
      </c>
      <c r="W9" s="13">
        <f t="shared" si="1"/>
        <v>0</v>
      </c>
      <c r="X9" s="13">
        <f t="shared" si="1"/>
        <v>0</v>
      </c>
      <c r="Y9" s="13">
        <f t="shared" si="1"/>
        <v>0</v>
      </c>
      <c r="Z9" s="13">
        <f t="shared" si="1"/>
        <v>0</v>
      </c>
      <c r="AA9" s="13">
        <f t="shared" si="1"/>
        <v>0</v>
      </c>
      <c r="AB9" s="13">
        <f t="shared" si="1"/>
        <v>0</v>
      </c>
      <c r="AC9" s="13">
        <f t="shared" si="1"/>
        <v>0</v>
      </c>
      <c r="AD9" s="13">
        <f t="shared" si="1"/>
        <v>0</v>
      </c>
    </row>
    <row r="11" spans="1:30" x14ac:dyDescent="0.25">
      <c r="A11" s="55" t="s">
        <v>49</v>
      </c>
      <c r="B11" s="57" t="s">
        <v>41</v>
      </c>
      <c r="C11" s="17" t="s">
        <v>36</v>
      </c>
      <c r="D11" s="17" t="s">
        <v>37</v>
      </c>
      <c r="E11" s="17" t="s">
        <v>38</v>
      </c>
      <c r="F11" s="17" t="s">
        <v>39</v>
      </c>
      <c r="G11" s="17" t="s">
        <v>40</v>
      </c>
    </row>
    <row r="12" spans="1:30" x14ac:dyDescent="0.25">
      <c r="A12" s="55"/>
      <c r="B12" s="57"/>
      <c r="C12" s="11">
        <f>SUM(F7:J7)/5</f>
        <v>0</v>
      </c>
      <c r="D12" s="11">
        <f>SUM(K7:O7)/5</f>
        <v>0</v>
      </c>
      <c r="E12" s="11">
        <f>SUM(P7:T7)/5</f>
        <v>0</v>
      </c>
      <c r="F12" s="11">
        <f>SUM(U7:Y7)/5</f>
        <v>0</v>
      </c>
      <c r="G12" s="11">
        <f>SUM(Z7:AD7)/5</f>
        <v>0</v>
      </c>
    </row>
    <row r="13" spans="1:30" x14ac:dyDescent="0.25">
      <c r="A13" s="55"/>
    </row>
    <row r="14" spans="1:30" x14ac:dyDescent="0.25">
      <c r="A14" s="55"/>
      <c r="B14" s="58" t="s">
        <v>42</v>
      </c>
      <c r="C14" s="17" t="s">
        <v>43</v>
      </c>
      <c r="D14" s="17" t="s">
        <v>35</v>
      </c>
    </row>
    <row r="15" spans="1:30" x14ac:dyDescent="0.25">
      <c r="A15" s="55"/>
      <c r="B15" s="58"/>
      <c r="C15" s="11">
        <f>SUM(F7:AD7)/25</f>
        <v>0</v>
      </c>
      <c r="D15" s="22">
        <f>C15/AVERAGE(F8:AD8)</f>
        <v>0</v>
      </c>
    </row>
    <row r="16" spans="1:30" x14ac:dyDescent="0.25">
      <c r="C16" s="25"/>
    </row>
    <row r="18" spans="1:13" x14ac:dyDescent="0.25">
      <c r="C18" s="17" t="s">
        <v>62</v>
      </c>
      <c r="D18" s="17" t="s">
        <v>35</v>
      </c>
      <c r="E18" s="56" t="s">
        <v>57</v>
      </c>
      <c r="F18" s="54"/>
      <c r="G18" s="54"/>
      <c r="H18" s="54"/>
      <c r="I18" s="54"/>
      <c r="J18" s="54" t="s">
        <v>64</v>
      </c>
      <c r="K18" s="54"/>
      <c r="L18" s="54"/>
      <c r="M18" s="54"/>
    </row>
    <row r="19" spans="1:13" x14ac:dyDescent="0.25">
      <c r="A19" s="59" t="s">
        <v>50</v>
      </c>
      <c r="B19" s="21" t="s">
        <v>48</v>
      </c>
      <c r="C19" s="27">
        <v>1</v>
      </c>
      <c r="D19" s="13">
        <f>C9</f>
        <v>0</v>
      </c>
      <c r="E19" s="60" t="s">
        <v>58</v>
      </c>
      <c r="F19" s="55"/>
      <c r="G19" s="55"/>
      <c r="H19" s="55"/>
      <c r="I19" s="55"/>
      <c r="J19" t="s">
        <v>59</v>
      </c>
    </row>
    <row r="20" spans="1:13" ht="54.75" customHeight="1" x14ac:dyDescent="0.25">
      <c r="A20" s="59"/>
      <c r="B20" s="26" t="s">
        <v>52</v>
      </c>
      <c r="C20" s="27">
        <v>2</v>
      </c>
      <c r="D20" s="22">
        <f>AVERAGE(F7:AD7)/AVERAGE(F8:AD8)</f>
        <v>0</v>
      </c>
      <c r="E20" s="60" t="s">
        <v>51</v>
      </c>
      <c r="F20" s="61"/>
      <c r="G20" s="61"/>
      <c r="H20" s="61"/>
      <c r="I20" s="61"/>
      <c r="J20" t="s">
        <v>60</v>
      </c>
    </row>
    <row r="21" spans="1:13" ht="30" x14ac:dyDescent="0.25">
      <c r="A21" s="59"/>
      <c r="B21" s="23" t="s">
        <v>53</v>
      </c>
      <c r="C21" s="28">
        <v>3</v>
      </c>
      <c r="D21" s="24">
        <f>AVERAGE(F9:AD9)</f>
        <v>0</v>
      </c>
      <c r="E21" s="56" t="s">
        <v>54</v>
      </c>
      <c r="F21" s="54"/>
      <c r="G21" s="54"/>
      <c r="H21" s="54"/>
      <c r="I21" s="54"/>
      <c r="J21" s="55" t="s">
        <v>61</v>
      </c>
      <c r="K21" s="55"/>
      <c r="L21" s="55"/>
      <c r="M21" s="55"/>
    </row>
    <row r="22" spans="1:13" ht="30" x14ac:dyDescent="0.25">
      <c r="A22" s="59"/>
      <c r="B22" s="26" t="s">
        <v>55</v>
      </c>
      <c r="C22" s="3">
        <v>4</v>
      </c>
      <c r="D22" s="29">
        <f>AVERAGE(C7:AA7)/AVERAGE(C8:AA8)</f>
        <v>0</v>
      </c>
      <c r="E22" s="56" t="s">
        <v>65</v>
      </c>
      <c r="F22" s="54"/>
      <c r="G22" s="54"/>
      <c r="H22" s="54"/>
      <c r="I22" s="54"/>
      <c r="J22" s="54" t="s">
        <v>63</v>
      </c>
      <c r="K22" s="54"/>
      <c r="L22" s="54"/>
      <c r="M22" s="54"/>
    </row>
    <row r="23" spans="1:13" ht="30" x14ac:dyDescent="0.25">
      <c r="A23" s="59"/>
      <c r="B23" s="23" t="s">
        <v>56</v>
      </c>
      <c r="C23" s="3">
        <v>5</v>
      </c>
      <c r="D23" s="30">
        <f>AVERAGE(C9:AA9)</f>
        <v>0</v>
      </c>
      <c r="E23" s="56" t="s">
        <v>66</v>
      </c>
      <c r="F23" s="54"/>
      <c r="G23" s="54"/>
      <c r="H23" s="54"/>
      <c r="I23" s="54"/>
      <c r="J23" s="54" t="s">
        <v>63</v>
      </c>
      <c r="K23" s="54"/>
      <c r="L23" s="54"/>
      <c r="M23" s="54"/>
    </row>
  </sheetData>
  <mergeCells count="14">
    <mergeCell ref="B11:B12"/>
    <mergeCell ref="B14:B15"/>
    <mergeCell ref="A11:A15"/>
    <mergeCell ref="A19:A23"/>
    <mergeCell ref="E20:I20"/>
    <mergeCell ref="E21:I21"/>
    <mergeCell ref="E18:I18"/>
    <mergeCell ref="E19:I19"/>
    <mergeCell ref="J18:M18"/>
    <mergeCell ref="J21:M21"/>
    <mergeCell ref="E22:I22"/>
    <mergeCell ref="E23:I23"/>
    <mergeCell ref="J22:M22"/>
    <mergeCell ref="J23:M2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D10"/>
  <sheetViews>
    <sheetView workbookViewId="0">
      <selection activeCell="E8" sqref="E8"/>
    </sheetView>
  </sheetViews>
  <sheetFormatPr defaultRowHeight="15" x14ac:dyDescent="0.25"/>
  <cols>
    <col min="2" max="2" width="39.140625" bestFit="1" customWidth="1"/>
    <col min="3" max="3" width="8.85546875" customWidth="1"/>
    <col min="4" max="4" width="9.140625" bestFit="1" customWidth="1"/>
  </cols>
  <sheetData>
    <row r="2" spans="1:30" x14ac:dyDescent="0.25">
      <c r="B2" s="8" t="s">
        <v>30</v>
      </c>
      <c r="C2" s="7" t="s">
        <v>44</v>
      </c>
      <c r="D2" s="7" t="s">
        <v>45</v>
      </c>
      <c r="E2" s="7" t="s">
        <v>32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  <c r="N2" s="7" t="s">
        <v>12</v>
      </c>
      <c r="O2" s="7" t="s">
        <v>13</v>
      </c>
      <c r="P2" s="7" t="s">
        <v>14</v>
      </c>
      <c r="Q2" s="7" t="s">
        <v>15</v>
      </c>
      <c r="R2" s="7" t="s">
        <v>16</v>
      </c>
      <c r="S2" s="7" t="s">
        <v>17</v>
      </c>
      <c r="T2" s="7" t="s">
        <v>18</v>
      </c>
      <c r="U2" s="7" t="s">
        <v>19</v>
      </c>
      <c r="V2" s="7" t="s">
        <v>20</v>
      </c>
      <c r="W2" s="7" t="s">
        <v>21</v>
      </c>
      <c r="X2" s="7" t="s">
        <v>22</v>
      </c>
      <c r="Y2" s="7" t="s">
        <v>23</v>
      </c>
      <c r="Z2" s="7" t="s">
        <v>24</v>
      </c>
      <c r="AA2" s="7" t="s">
        <v>25</v>
      </c>
      <c r="AB2" s="7" t="s">
        <v>26</v>
      </c>
      <c r="AC2" s="7" t="s">
        <v>27</v>
      </c>
      <c r="AD2" s="7" t="s">
        <v>28</v>
      </c>
    </row>
    <row r="3" spans="1:30" x14ac:dyDescent="0.25">
      <c r="B3" s="9" t="s">
        <v>81</v>
      </c>
      <c r="C3" s="11">
        <v>0</v>
      </c>
      <c r="D3" s="11">
        <v>0</v>
      </c>
      <c r="E3" s="11">
        <v>0</v>
      </c>
      <c r="F3" s="11">
        <v>0</v>
      </c>
      <c r="G3" s="11">
        <v>0</v>
      </c>
      <c r="H3" s="11">
        <v>0</v>
      </c>
      <c r="I3" s="11">
        <v>0</v>
      </c>
      <c r="J3" s="11">
        <v>0</v>
      </c>
      <c r="K3" s="11">
        <v>0</v>
      </c>
      <c r="L3" s="11">
        <v>0</v>
      </c>
      <c r="M3" s="11">
        <v>0</v>
      </c>
      <c r="N3" s="11">
        <v>0</v>
      </c>
      <c r="O3" s="11">
        <v>0</v>
      </c>
      <c r="P3" s="11">
        <v>0</v>
      </c>
      <c r="Q3" s="11">
        <v>0</v>
      </c>
      <c r="R3" s="11">
        <v>0</v>
      </c>
      <c r="S3" s="11">
        <v>0</v>
      </c>
      <c r="T3" s="11">
        <v>0</v>
      </c>
      <c r="U3" s="11">
        <v>0</v>
      </c>
      <c r="V3" s="11">
        <v>0</v>
      </c>
      <c r="W3" s="11">
        <v>0</v>
      </c>
      <c r="X3" s="11">
        <v>0</v>
      </c>
      <c r="Y3" s="11">
        <v>0</v>
      </c>
      <c r="Z3" s="11">
        <v>0</v>
      </c>
      <c r="AA3" s="11">
        <v>0</v>
      </c>
      <c r="AB3" s="11">
        <v>0</v>
      </c>
      <c r="AC3" s="11">
        <v>0</v>
      </c>
      <c r="AD3" s="11">
        <v>0</v>
      </c>
    </row>
    <row r="4" spans="1:30" x14ac:dyDescent="0.25">
      <c r="B4" s="9" t="s">
        <v>82</v>
      </c>
      <c r="C4" s="11">
        <v>0</v>
      </c>
      <c r="D4" s="11">
        <v>0</v>
      </c>
      <c r="E4" s="11">
        <v>0</v>
      </c>
      <c r="F4" s="11">
        <v>0</v>
      </c>
      <c r="G4" s="11">
        <v>0</v>
      </c>
      <c r="H4" s="11">
        <v>0</v>
      </c>
      <c r="I4" s="11">
        <v>0</v>
      </c>
      <c r="J4" s="11">
        <v>0</v>
      </c>
      <c r="K4" s="11">
        <v>0</v>
      </c>
      <c r="L4" s="11">
        <v>0</v>
      </c>
      <c r="M4" s="11">
        <v>0</v>
      </c>
      <c r="N4" s="11">
        <v>0</v>
      </c>
      <c r="O4" s="11">
        <v>0</v>
      </c>
      <c r="P4" s="11">
        <v>0</v>
      </c>
      <c r="Q4" s="11">
        <v>0</v>
      </c>
      <c r="R4" s="11">
        <v>0</v>
      </c>
      <c r="S4" s="11">
        <v>0</v>
      </c>
      <c r="T4" s="11">
        <v>0</v>
      </c>
      <c r="U4" s="11">
        <v>0</v>
      </c>
      <c r="V4" s="11">
        <v>0</v>
      </c>
      <c r="W4" s="11">
        <v>0</v>
      </c>
      <c r="X4" s="11">
        <v>0</v>
      </c>
      <c r="Y4" s="11">
        <v>0</v>
      </c>
      <c r="Z4" s="11">
        <v>0</v>
      </c>
      <c r="AA4" s="11">
        <v>0</v>
      </c>
      <c r="AB4" s="11">
        <v>0</v>
      </c>
      <c r="AC4" s="11">
        <v>0</v>
      </c>
      <c r="AD4" s="11">
        <v>0</v>
      </c>
    </row>
    <row r="5" spans="1:30" x14ac:dyDescent="0.25">
      <c r="B5" s="14" t="s">
        <v>83</v>
      </c>
      <c r="C5" s="11">
        <v>0</v>
      </c>
      <c r="D5" s="11">
        <v>0</v>
      </c>
      <c r="E5" s="11">
        <v>0</v>
      </c>
      <c r="F5" s="11">
        <v>0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  <c r="L5" s="11">
        <v>0</v>
      </c>
      <c r="M5" s="11">
        <v>0</v>
      </c>
      <c r="N5" s="11">
        <v>0</v>
      </c>
      <c r="O5" s="11">
        <v>0</v>
      </c>
      <c r="P5" s="11">
        <v>0</v>
      </c>
      <c r="Q5" s="11">
        <v>0</v>
      </c>
      <c r="R5" s="11">
        <v>0</v>
      </c>
      <c r="S5" s="11">
        <v>0</v>
      </c>
      <c r="T5" s="11">
        <v>0</v>
      </c>
      <c r="U5" s="11">
        <v>0</v>
      </c>
      <c r="V5" s="11">
        <v>0</v>
      </c>
      <c r="W5" s="11">
        <v>0</v>
      </c>
      <c r="X5" s="11">
        <v>0</v>
      </c>
      <c r="Y5" s="11">
        <v>0</v>
      </c>
      <c r="Z5" s="11">
        <v>0</v>
      </c>
      <c r="AA5" s="11">
        <v>0</v>
      </c>
      <c r="AB5" s="11">
        <v>0</v>
      </c>
      <c r="AC5" s="11">
        <v>0</v>
      </c>
      <c r="AD5" s="11">
        <v>0</v>
      </c>
    </row>
    <row r="6" spans="1:30" x14ac:dyDescent="0.25">
      <c r="B6" s="9" t="s">
        <v>84</v>
      </c>
      <c r="C6" s="11">
        <v>0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v>0</v>
      </c>
      <c r="N6" s="11">
        <v>0</v>
      </c>
      <c r="O6" s="11">
        <v>0</v>
      </c>
      <c r="P6" s="11">
        <v>0</v>
      </c>
      <c r="Q6" s="11">
        <v>0</v>
      </c>
      <c r="R6" s="11">
        <v>0</v>
      </c>
      <c r="S6" s="11">
        <v>0</v>
      </c>
      <c r="T6" s="11">
        <v>0</v>
      </c>
      <c r="U6" s="11">
        <v>0</v>
      </c>
      <c r="V6" s="11">
        <v>0</v>
      </c>
      <c r="W6" s="11">
        <v>0</v>
      </c>
      <c r="X6" s="11">
        <v>0</v>
      </c>
      <c r="Y6" s="11">
        <v>0</v>
      </c>
      <c r="Z6" s="11">
        <v>0</v>
      </c>
      <c r="AA6" s="11">
        <v>0</v>
      </c>
      <c r="AB6" s="11">
        <v>0</v>
      </c>
      <c r="AC6" s="11">
        <v>0</v>
      </c>
      <c r="AD6" s="11">
        <v>0</v>
      </c>
    </row>
    <row r="7" spans="1:30" x14ac:dyDescent="0.25">
      <c r="B7" s="18" t="s">
        <v>87</v>
      </c>
      <c r="C7" s="19">
        <f>SUM(C3:C6)</f>
        <v>0</v>
      </c>
      <c r="D7" s="19">
        <f t="shared" ref="D7:AD7" si="0">SUM(D3:D6)</f>
        <v>0</v>
      </c>
      <c r="E7" s="19">
        <f t="shared" si="0"/>
        <v>0</v>
      </c>
      <c r="F7" s="19">
        <f t="shared" si="0"/>
        <v>0</v>
      </c>
      <c r="G7" s="19">
        <f t="shared" si="0"/>
        <v>0</v>
      </c>
      <c r="H7" s="19">
        <f t="shared" si="0"/>
        <v>0</v>
      </c>
      <c r="I7" s="19">
        <f t="shared" si="0"/>
        <v>0</v>
      </c>
      <c r="J7" s="19">
        <f t="shared" si="0"/>
        <v>0</v>
      </c>
      <c r="K7" s="19">
        <f t="shared" si="0"/>
        <v>0</v>
      </c>
      <c r="L7" s="19">
        <f t="shared" si="0"/>
        <v>0</v>
      </c>
      <c r="M7" s="19">
        <f t="shared" si="0"/>
        <v>0</v>
      </c>
      <c r="N7" s="19">
        <f t="shared" si="0"/>
        <v>0</v>
      </c>
      <c r="O7" s="19">
        <f t="shared" si="0"/>
        <v>0</v>
      </c>
      <c r="P7" s="19">
        <f t="shared" si="0"/>
        <v>0</v>
      </c>
      <c r="Q7" s="19">
        <f t="shared" si="0"/>
        <v>0</v>
      </c>
      <c r="R7" s="19">
        <f t="shared" si="0"/>
        <v>0</v>
      </c>
      <c r="S7" s="19">
        <f t="shared" si="0"/>
        <v>0</v>
      </c>
      <c r="T7" s="19">
        <f t="shared" si="0"/>
        <v>0</v>
      </c>
      <c r="U7" s="19">
        <f t="shared" si="0"/>
        <v>0</v>
      </c>
      <c r="V7" s="19">
        <f t="shared" si="0"/>
        <v>0</v>
      </c>
      <c r="W7" s="19">
        <f t="shared" si="0"/>
        <v>0</v>
      </c>
      <c r="X7" s="19">
        <f t="shared" si="0"/>
        <v>0</v>
      </c>
      <c r="Y7" s="19">
        <f t="shared" si="0"/>
        <v>0</v>
      </c>
      <c r="Z7" s="19">
        <f t="shared" si="0"/>
        <v>0</v>
      </c>
      <c r="AA7" s="19">
        <f t="shared" si="0"/>
        <v>0</v>
      </c>
      <c r="AB7" s="19">
        <f t="shared" si="0"/>
        <v>0</v>
      </c>
      <c r="AC7" s="19">
        <f t="shared" si="0"/>
        <v>0</v>
      </c>
      <c r="AD7" s="19">
        <f t="shared" si="0"/>
        <v>0</v>
      </c>
    </row>
    <row r="8" spans="1:30" x14ac:dyDescent="0.25">
      <c r="B8" s="15" t="s">
        <v>86</v>
      </c>
      <c r="C8" s="12">
        <f>Population!F8</f>
        <v>216055.9166936515</v>
      </c>
      <c r="D8" s="12">
        <f>Population!G8</f>
        <v>216661.88133515511</v>
      </c>
      <c r="E8" s="12">
        <f>Population!H8</f>
        <v>217264.3392056858</v>
      </c>
      <c r="F8" s="12">
        <f>Population!I8</f>
        <v>217867.39928897901</v>
      </c>
      <c r="G8" s="12">
        <f>Population!J8</f>
        <v>218485.85260665076</v>
      </c>
      <c r="H8" s="12">
        <f>Population!K8</f>
        <v>219097.11528955025</v>
      </c>
      <c r="I8" s="12">
        <f>Population!L8</f>
        <v>219697.66638637424</v>
      </c>
      <c r="J8" s="12">
        <f>Population!M8</f>
        <v>220274.83455370931</v>
      </c>
      <c r="K8" s="12">
        <f>Population!N8</f>
        <v>220833.06061312693</v>
      </c>
      <c r="L8" s="12">
        <f>Population!O8</f>
        <v>221132.55288928541</v>
      </c>
      <c r="M8" s="12">
        <f>Population!P8</f>
        <v>221497.01271720818</v>
      </c>
      <c r="N8" s="12">
        <f>Population!Q8</f>
        <v>221939.72721045738</v>
      </c>
      <c r="O8" s="12">
        <f>Population!R8</f>
        <v>222338.77939862141</v>
      </c>
      <c r="P8" s="12">
        <f>Population!S8</f>
        <v>220196.13685096928</v>
      </c>
      <c r="Q8" s="12">
        <f>Population!T8</f>
        <v>220428.09870612744</v>
      </c>
      <c r="R8" s="12">
        <f>Population!U8</f>
        <v>220634.06994175041</v>
      </c>
      <c r="S8" s="12">
        <f>Population!V8</f>
        <v>220820.27269016279</v>
      </c>
      <c r="T8" s="12">
        <f>Population!W8</f>
        <v>220985.66433309464</v>
      </c>
      <c r="U8" s="12">
        <f>Population!X8</f>
        <v>221127.78661494853</v>
      </c>
      <c r="V8" s="12">
        <f>Population!Y8</f>
        <v>221251.38351279474</v>
      </c>
      <c r="W8" s="12">
        <f>Population!Z8</f>
        <v>221360.35456683263</v>
      </c>
      <c r="X8" s="12">
        <f>Population!AA8</f>
        <v>221453.15340261522</v>
      </c>
      <c r="Y8" s="12">
        <f>Population!AB8</f>
        <v>221567.77632447574</v>
      </c>
      <c r="Z8" s="12">
        <f>Population!AC8</f>
        <v>221676.39522094076</v>
      </c>
      <c r="AA8" s="12">
        <f>Population!AD8</f>
        <v>221785.72453358248</v>
      </c>
      <c r="AB8" s="12">
        <f>Population!AE8</f>
        <v>221898.41545153051</v>
      </c>
      <c r="AC8" s="12">
        <f>Population!AF8</f>
        <v>222012.58495486845</v>
      </c>
      <c r="AD8" s="12">
        <f>Population!AG8</f>
        <v>222133.97701571495</v>
      </c>
    </row>
    <row r="9" spans="1:30" x14ac:dyDescent="0.25">
      <c r="B9" s="16" t="s">
        <v>85</v>
      </c>
      <c r="C9" s="13">
        <f>C7/C8</f>
        <v>0</v>
      </c>
      <c r="D9" s="13">
        <f t="shared" ref="D9:AD9" si="1">D7/D8</f>
        <v>0</v>
      </c>
      <c r="E9" s="13">
        <f t="shared" si="1"/>
        <v>0</v>
      </c>
      <c r="F9" s="13">
        <f t="shared" si="1"/>
        <v>0</v>
      </c>
      <c r="G9" s="13">
        <f t="shared" si="1"/>
        <v>0</v>
      </c>
      <c r="H9" s="13">
        <f t="shared" si="1"/>
        <v>0</v>
      </c>
      <c r="I9" s="13">
        <f t="shared" si="1"/>
        <v>0</v>
      </c>
      <c r="J9" s="13">
        <f t="shared" si="1"/>
        <v>0</v>
      </c>
      <c r="K9" s="13">
        <f t="shared" si="1"/>
        <v>0</v>
      </c>
      <c r="L9" s="13">
        <f t="shared" si="1"/>
        <v>0</v>
      </c>
      <c r="M9" s="13">
        <f t="shared" si="1"/>
        <v>0</v>
      </c>
      <c r="N9" s="13">
        <f t="shared" si="1"/>
        <v>0</v>
      </c>
      <c r="O9" s="13">
        <f t="shared" si="1"/>
        <v>0</v>
      </c>
      <c r="P9" s="13">
        <f t="shared" si="1"/>
        <v>0</v>
      </c>
      <c r="Q9" s="13">
        <f t="shared" si="1"/>
        <v>0</v>
      </c>
      <c r="R9" s="13">
        <f t="shared" si="1"/>
        <v>0</v>
      </c>
      <c r="S9" s="13">
        <f t="shared" si="1"/>
        <v>0</v>
      </c>
      <c r="T9" s="13">
        <f t="shared" si="1"/>
        <v>0</v>
      </c>
      <c r="U9" s="13">
        <f t="shared" si="1"/>
        <v>0</v>
      </c>
      <c r="V9" s="13">
        <f t="shared" si="1"/>
        <v>0</v>
      </c>
      <c r="W9" s="13">
        <f t="shared" si="1"/>
        <v>0</v>
      </c>
      <c r="X9" s="13">
        <f t="shared" si="1"/>
        <v>0</v>
      </c>
      <c r="Y9" s="13">
        <f t="shared" si="1"/>
        <v>0</v>
      </c>
      <c r="Z9" s="13">
        <f t="shared" si="1"/>
        <v>0</v>
      </c>
      <c r="AA9" s="13">
        <f t="shared" si="1"/>
        <v>0</v>
      </c>
      <c r="AB9" s="13">
        <f t="shared" si="1"/>
        <v>0</v>
      </c>
      <c r="AC9" s="13">
        <f t="shared" si="1"/>
        <v>0</v>
      </c>
      <c r="AD9" s="13">
        <f t="shared" si="1"/>
        <v>0</v>
      </c>
    </row>
    <row r="10" spans="1:30" x14ac:dyDescent="0.25">
      <c r="A10" s="38" t="s">
        <v>88</v>
      </c>
      <c r="B10" s="39" t="s">
        <v>89</v>
      </c>
      <c r="C10" s="25">
        <f>Forecast!C7-Commitment!C7</f>
        <v>0</v>
      </c>
      <c r="D10" s="25">
        <f>Forecast!D7-Commitment!D7</f>
        <v>0</v>
      </c>
      <c r="E10" s="25">
        <f>Forecast!E7-Commitment!E7</f>
        <v>0</v>
      </c>
      <c r="F10" s="25">
        <f>Forecast!F7-Commitment!F7</f>
        <v>0</v>
      </c>
      <c r="G10" s="25">
        <f>Forecast!G7-Commitment!G7</f>
        <v>0</v>
      </c>
      <c r="H10" s="25">
        <f>Forecast!H7-Commitment!H7</f>
        <v>0</v>
      </c>
      <c r="I10" s="25">
        <f>Forecast!I7-Commitment!I7</f>
        <v>0</v>
      </c>
      <c r="J10" s="25">
        <f>Forecast!J7-Commitment!J7</f>
        <v>0</v>
      </c>
      <c r="K10" s="25">
        <f>Forecast!K7-Commitment!K7</f>
        <v>0</v>
      </c>
      <c r="L10" s="25">
        <f>Forecast!L7-Commitment!L7</f>
        <v>0</v>
      </c>
      <c r="M10" s="25">
        <f>Forecast!M7-Commitment!M7</f>
        <v>0</v>
      </c>
      <c r="N10" s="25">
        <f>Forecast!N7-Commitment!N7</f>
        <v>0</v>
      </c>
      <c r="O10" s="25">
        <f>Forecast!O7-Commitment!O7</f>
        <v>0</v>
      </c>
      <c r="P10" s="25">
        <f>Forecast!P7-Commitment!P7</f>
        <v>0</v>
      </c>
      <c r="Q10" s="25">
        <f>Forecast!Q7-Commitment!Q7</f>
        <v>0</v>
      </c>
      <c r="R10" s="25">
        <f>Forecast!R7-Commitment!R7</f>
        <v>0</v>
      </c>
      <c r="S10" s="25">
        <f>Forecast!S7-Commitment!S7</f>
        <v>0</v>
      </c>
      <c r="T10" s="25">
        <f>Forecast!T7-Commitment!T7</f>
        <v>0</v>
      </c>
      <c r="U10" s="25">
        <f>Forecast!U7-Commitment!U7</f>
        <v>0</v>
      </c>
      <c r="V10" s="25">
        <f>Forecast!V7-Commitment!V7</f>
        <v>0</v>
      </c>
      <c r="W10" s="25">
        <f>Forecast!W7-Commitment!W7</f>
        <v>0</v>
      </c>
      <c r="X10" s="25">
        <f>Forecast!X7-Commitment!X7</f>
        <v>0</v>
      </c>
      <c r="Y10" s="25">
        <f>Forecast!Y7-Commitment!Y7</f>
        <v>0</v>
      </c>
      <c r="Z10" s="25">
        <f>Forecast!Z7-Commitment!Z7</f>
        <v>0</v>
      </c>
      <c r="AA10" s="25">
        <f>Forecast!AA7-Commitment!AA7</f>
        <v>0</v>
      </c>
      <c r="AB10" s="25">
        <f>Forecast!AB7-Commitment!AB7</f>
        <v>0</v>
      </c>
      <c r="AC10" s="25">
        <f>Forecast!AC7-Commitment!AC7</f>
        <v>0</v>
      </c>
      <c r="AD10" s="25">
        <f>Forecast!AD7-Commitment!AD7</f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3"/>
  <sheetViews>
    <sheetView workbookViewId="0">
      <selection activeCell="B18" sqref="B18"/>
    </sheetView>
  </sheetViews>
  <sheetFormatPr defaultRowHeight="15" x14ac:dyDescent="0.25"/>
  <cols>
    <col min="2" max="2" width="21.7109375" bestFit="1" customWidth="1"/>
    <col min="3" max="3" width="9.7109375" bestFit="1" customWidth="1"/>
    <col min="4" max="4" width="29.7109375" bestFit="1" customWidth="1"/>
    <col min="6" max="7" width="13.5703125" customWidth="1"/>
    <col min="8" max="33" width="13.7109375" bestFit="1" customWidth="1"/>
  </cols>
  <sheetData>
    <row r="1" spans="1:33" x14ac:dyDescent="0.25">
      <c r="A1" t="s">
        <v>80</v>
      </c>
    </row>
    <row r="3" spans="1:33" x14ac:dyDescent="0.25">
      <c r="B3" s="8" t="s">
        <v>30</v>
      </c>
      <c r="C3" s="8" t="s">
        <v>31</v>
      </c>
      <c r="D3" s="8" t="s">
        <v>47</v>
      </c>
      <c r="E3" s="8" t="s">
        <v>46</v>
      </c>
      <c r="F3" s="7" t="s">
        <v>44</v>
      </c>
      <c r="G3" s="7" t="s">
        <v>45</v>
      </c>
      <c r="H3" s="7" t="s">
        <v>32</v>
      </c>
      <c r="I3" s="7" t="s">
        <v>4</v>
      </c>
      <c r="J3" s="7" t="s">
        <v>5</v>
      </c>
      <c r="K3" s="7" t="s">
        <v>6</v>
      </c>
      <c r="L3" s="7" t="s">
        <v>7</v>
      </c>
      <c r="M3" s="7" t="s">
        <v>8</v>
      </c>
      <c r="N3" s="7" t="s">
        <v>9</v>
      </c>
      <c r="O3" s="7" t="s">
        <v>10</v>
      </c>
      <c r="P3" s="7" t="s">
        <v>11</v>
      </c>
      <c r="Q3" s="7" t="s">
        <v>12</v>
      </c>
      <c r="R3" s="7" t="s">
        <v>13</v>
      </c>
      <c r="S3" s="7" t="s">
        <v>14</v>
      </c>
      <c r="T3" s="7" t="s">
        <v>15</v>
      </c>
      <c r="U3" s="7" t="s">
        <v>16</v>
      </c>
      <c r="V3" s="7" t="s">
        <v>17</v>
      </c>
      <c r="W3" s="7" t="s">
        <v>18</v>
      </c>
      <c r="X3" s="7" t="s">
        <v>19</v>
      </c>
      <c r="Y3" s="7" t="s">
        <v>20</v>
      </c>
      <c r="Z3" s="7" t="s">
        <v>21</v>
      </c>
      <c r="AA3" s="7" t="s">
        <v>22</v>
      </c>
      <c r="AB3" s="7" t="s">
        <v>23</v>
      </c>
      <c r="AC3" s="7" t="s">
        <v>24</v>
      </c>
      <c r="AD3" s="7" t="s">
        <v>25</v>
      </c>
      <c r="AE3" s="7" t="s">
        <v>26</v>
      </c>
      <c r="AF3" s="7" t="s">
        <v>27</v>
      </c>
      <c r="AG3" s="7" t="s">
        <v>28</v>
      </c>
    </row>
    <row r="4" spans="1:33" x14ac:dyDescent="0.25">
      <c r="B4" s="9" t="s">
        <v>77</v>
      </c>
      <c r="C4" s="3" t="s">
        <v>0</v>
      </c>
      <c r="D4" s="3" t="s">
        <v>1</v>
      </c>
      <c r="E4" s="3" t="s">
        <v>2</v>
      </c>
      <c r="F4" s="4">
        <v>150.64186126007658</v>
      </c>
      <c r="G4" s="4">
        <v>151.2569700789773</v>
      </c>
      <c r="H4" s="4">
        <v>151.87209954095232</v>
      </c>
      <c r="I4" s="4">
        <v>152.48705625557986</v>
      </c>
      <c r="J4" s="4">
        <v>153.11765851434362</v>
      </c>
      <c r="K4" s="4">
        <v>153.74652035167622</v>
      </c>
      <c r="L4" s="4">
        <v>154.36966953162334</v>
      </c>
      <c r="M4" s="4">
        <v>154.982475040715</v>
      </c>
      <c r="N4" s="4">
        <v>155.58378727075646</v>
      </c>
      <c r="O4" s="4">
        <v>155.95987045470139</v>
      </c>
      <c r="P4" s="4">
        <v>156.32328064691086</v>
      </c>
      <c r="Q4" s="4">
        <v>156.67336689502989</v>
      </c>
      <c r="R4" s="4">
        <v>157.01056714424229</v>
      </c>
      <c r="S4" s="4">
        <v>156.54962426333509</v>
      </c>
      <c r="T4" s="4">
        <v>156.8836558738798</v>
      </c>
      <c r="U4" s="4">
        <v>157.2060804437678</v>
      </c>
      <c r="V4" s="4">
        <v>157.51752716124386</v>
      </c>
      <c r="W4" s="4">
        <v>157.81929368297975</v>
      </c>
      <c r="X4" s="4">
        <v>158.11263826255478</v>
      </c>
      <c r="Y4" s="4">
        <v>158.39901745488842</v>
      </c>
      <c r="Z4" s="4">
        <v>158.6781451592079</v>
      </c>
      <c r="AA4" s="4">
        <v>158.95240829172369</v>
      </c>
      <c r="AB4" s="4">
        <v>159.22344612722384</v>
      </c>
      <c r="AC4" s="4">
        <v>159.49547525179969</v>
      </c>
      <c r="AD4" s="4">
        <v>159.76849840626437</v>
      </c>
      <c r="AE4" s="4">
        <v>160.04251833990114</v>
      </c>
      <c r="AF4" s="4">
        <v>160.31753781048826</v>
      </c>
      <c r="AG4" s="4">
        <v>160.59355958432408</v>
      </c>
    </row>
    <row r="5" spans="1:33" x14ac:dyDescent="0.25">
      <c r="B5" s="9" t="s">
        <v>3</v>
      </c>
      <c r="C5" s="3" t="s">
        <v>0</v>
      </c>
      <c r="D5" s="3" t="s">
        <v>1</v>
      </c>
      <c r="E5" s="3" t="s">
        <v>2</v>
      </c>
      <c r="F5" s="4">
        <v>40.472023994705594</v>
      </c>
      <c r="G5" s="4">
        <v>40.41284452149992</v>
      </c>
      <c r="H5" s="4">
        <v>40.349547243578144</v>
      </c>
      <c r="I5" s="4">
        <v>40.286396109038776</v>
      </c>
      <c r="J5" s="4">
        <v>40.2202963168426</v>
      </c>
      <c r="K5" s="4">
        <v>40.149390986366058</v>
      </c>
      <c r="L5" s="4">
        <v>40.071032343386719</v>
      </c>
      <c r="M5" s="4">
        <v>39.984592831027165</v>
      </c>
      <c r="N5" s="4">
        <v>39.887226951665227</v>
      </c>
      <c r="O5" s="4">
        <v>39.779493488821871</v>
      </c>
      <c r="P5" s="4">
        <v>39.657919387997531</v>
      </c>
      <c r="Q5" s="4">
        <v>39.526063670387309</v>
      </c>
      <c r="R5" s="4">
        <v>39.38339334247889</v>
      </c>
      <c r="S5" s="4">
        <v>39.228214860370258</v>
      </c>
      <c r="T5" s="4">
        <v>39.062608618093336</v>
      </c>
      <c r="U5" s="4">
        <v>38.886548825639466</v>
      </c>
      <c r="V5" s="4">
        <v>38.698144215706904</v>
      </c>
      <c r="W5" s="4">
        <v>38.504229140590596</v>
      </c>
      <c r="X5" s="4">
        <v>38.294934623643236</v>
      </c>
      <c r="Y5" s="4">
        <v>38.077086420490232</v>
      </c>
      <c r="Z5" s="4">
        <v>37.849764687489376</v>
      </c>
      <c r="AA5" s="4">
        <v>37.616347915775151</v>
      </c>
      <c r="AB5" s="4">
        <v>37.404551767987748</v>
      </c>
      <c r="AC5" s="4">
        <v>37.185929864574945</v>
      </c>
      <c r="AD5" s="4">
        <v>36.967007077727764</v>
      </c>
      <c r="AE5" s="4">
        <v>36.750345214973137</v>
      </c>
      <c r="AF5" s="4">
        <v>36.534190555722155</v>
      </c>
      <c r="AG5" s="4">
        <v>36.323666715028665</v>
      </c>
    </row>
    <row r="6" spans="1:33" s="2" customFormat="1" ht="12.75" customHeight="1" x14ac:dyDescent="0.25">
      <c r="A6" s="1"/>
      <c r="B6" s="14" t="s">
        <v>78</v>
      </c>
      <c r="C6" s="5" t="s">
        <v>0</v>
      </c>
      <c r="D6" s="5" t="s">
        <v>1</v>
      </c>
      <c r="E6" s="5" t="s">
        <v>2</v>
      </c>
      <c r="F6" s="20">
        <v>12.98094741953415</v>
      </c>
      <c r="G6" s="20">
        <v>13.053001266379614</v>
      </c>
      <c r="H6" s="6">
        <v>13.123794684394813</v>
      </c>
      <c r="I6" s="6">
        <v>13.193373053674048</v>
      </c>
      <c r="J6" s="6">
        <v>13.261996096877519</v>
      </c>
      <c r="K6" s="6">
        <v>13.328302543157678</v>
      </c>
      <c r="L6" s="6">
        <v>13.39563416149776</v>
      </c>
      <c r="M6" s="6">
        <v>13.456801718049821</v>
      </c>
      <c r="N6" s="6">
        <v>13.520416955314934</v>
      </c>
      <c r="O6" s="6">
        <v>13.579556466772118</v>
      </c>
      <c r="P6" s="6">
        <v>13.729303948443917</v>
      </c>
      <c r="Q6" s="6">
        <v>13.98013288828445</v>
      </c>
      <c r="R6" s="6">
        <v>14.210214640073241</v>
      </c>
      <c r="S6" s="6">
        <v>14.253316769627428</v>
      </c>
      <c r="T6" s="6">
        <v>14.295434522927961</v>
      </c>
      <c r="U6" s="6">
        <v>14.334174825655667</v>
      </c>
      <c r="V6" s="6">
        <v>14.376986572924505</v>
      </c>
      <c r="W6" s="6">
        <v>14.414660292049005</v>
      </c>
      <c r="X6" s="6">
        <v>14.453266826916524</v>
      </c>
      <c r="Y6" s="6">
        <v>14.489212893829833</v>
      </c>
      <c r="Z6" s="6">
        <v>14.527650677011865</v>
      </c>
      <c r="AA6" s="6">
        <v>14.561179626754971</v>
      </c>
      <c r="AB6" s="6">
        <v>14.598336442202164</v>
      </c>
      <c r="AC6" s="6">
        <v>14.635251338508162</v>
      </c>
      <c r="AD6" s="6">
        <v>14.672110943376717</v>
      </c>
      <c r="AE6" s="6">
        <v>14.709001687621269</v>
      </c>
      <c r="AF6" s="6">
        <v>14.745791311986583</v>
      </c>
      <c r="AG6" s="6">
        <v>14.783097204444132</v>
      </c>
    </row>
    <row r="7" spans="1:33" x14ac:dyDescent="0.25">
      <c r="B7" s="9" t="s">
        <v>79</v>
      </c>
      <c r="C7" s="3" t="s">
        <v>0</v>
      </c>
      <c r="D7" s="3" t="s">
        <v>1</v>
      </c>
      <c r="E7" s="3" t="s">
        <v>2</v>
      </c>
      <c r="F7" s="4">
        <v>11.961084019335139</v>
      </c>
      <c r="G7" s="4">
        <v>11.939065468298239</v>
      </c>
      <c r="H7" s="4">
        <v>11.918897736760512</v>
      </c>
      <c r="I7" s="4">
        <v>11.900573870686348</v>
      </c>
      <c r="J7" s="4">
        <v>11.885901678587045</v>
      </c>
      <c r="K7" s="4">
        <v>11.872901408350291</v>
      </c>
      <c r="L7" s="4">
        <v>11.861330349866421</v>
      </c>
      <c r="M7" s="4">
        <v>11.850964963917292</v>
      </c>
      <c r="N7" s="4">
        <v>11.841629435390297</v>
      </c>
      <c r="O7" s="4">
        <v>11.813632478990023</v>
      </c>
      <c r="P7" s="4">
        <v>11.786508733855865</v>
      </c>
      <c r="Q7" s="4">
        <v>11.760163756755734</v>
      </c>
      <c r="R7" s="4">
        <v>11.734604271826992</v>
      </c>
      <c r="S7" s="4">
        <v>10.164980957636516</v>
      </c>
      <c r="T7" s="4">
        <v>10.186399691226331</v>
      </c>
      <c r="U7" s="4">
        <v>10.207265846687442</v>
      </c>
      <c r="V7" s="4">
        <v>10.227614740287548</v>
      </c>
      <c r="W7" s="4">
        <v>10.247481217475297</v>
      </c>
      <c r="X7" s="4">
        <v>10.266946901834032</v>
      </c>
      <c r="Y7" s="4">
        <v>10.286066743586234</v>
      </c>
      <c r="Z7" s="4">
        <v>10.304794043123469</v>
      </c>
      <c r="AA7" s="4">
        <v>10.323217568361386</v>
      </c>
      <c r="AB7" s="4">
        <v>10.341441987061986</v>
      </c>
      <c r="AC7" s="4">
        <v>10.359738766057953</v>
      </c>
      <c r="AD7" s="4">
        <v>10.378108106213633</v>
      </c>
      <c r="AE7" s="4">
        <v>10.396550209034984</v>
      </c>
      <c r="AF7" s="4">
        <v>10.415065276671475</v>
      </c>
      <c r="AG7" s="4">
        <v>10.433653511918072</v>
      </c>
    </row>
    <row r="8" spans="1:33" x14ac:dyDescent="0.25">
      <c r="D8" s="9" t="s">
        <v>29</v>
      </c>
      <c r="E8" s="9"/>
      <c r="F8" s="10">
        <f t="shared" ref="F8:AG8" si="0">SUM(F4:F7)*1000</f>
        <v>216055.9166936515</v>
      </c>
      <c r="G8" s="10">
        <f t="shared" si="0"/>
        <v>216661.88133515511</v>
      </c>
      <c r="H8" s="10">
        <f t="shared" si="0"/>
        <v>217264.3392056858</v>
      </c>
      <c r="I8" s="10">
        <f t="shared" si="0"/>
        <v>217867.39928897901</v>
      </c>
      <c r="J8" s="10">
        <f t="shared" si="0"/>
        <v>218485.85260665076</v>
      </c>
      <c r="K8" s="10">
        <f t="shared" si="0"/>
        <v>219097.11528955025</v>
      </c>
      <c r="L8" s="10">
        <f t="shared" si="0"/>
        <v>219697.66638637424</v>
      </c>
      <c r="M8" s="10">
        <f t="shared" si="0"/>
        <v>220274.83455370931</v>
      </c>
      <c r="N8" s="10">
        <f t="shared" si="0"/>
        <v>220833.06061312693</v>
      </c>
      <c r="O8" s="10">
        <f t="shared" si="0"/>
        <v>221132.55288928541</v>
      </c>
      <c r="P8" s="10">
        <f t="shared" si="0"/>
        <v>221497.01271720818</v>
      </c>
      <c r="Q8" s="10">
        <f t="shared" si="0"/>
        <v>221939.72721045738</v>
      </c>
      <c r="R8" s="10">
        <f t="shared" si="0"/>
        <v>222338.77939862141</v>
      </c>
      <c r="S8" s="10">
        <f t="shared" si="0"/>
        <v>220196.13685096928</v>
      </c>
      <c r="T8" s="10">
        <f t="shared" si="0"/>
        <v>220428.09870612744</v>
      </c>
      <c r="U8" s="10">
        <f t="shared" si="0"/>
        <v>220634.06994175041</v>
      </c>
      <c r="V8" s="10">
        <f t="shared" si="0"/>
        <v>220820.27269016279</v>
      </c>
      <c r="W8" s="10">
        <f t="shared" si="0"/>
        <v>220985.66433309464</v>
      </c>
      <c r="X8" s="10">
        <f t="shared" si="0"/>
        <v>221127.78661494853</v>
      </c>
      <c r="Y8" s="10">
        <f t="shared" si="0"/>
        <v>221251.38351279474</v>
      </c>
      <c r="Z8" s="10">
        <f t="shared" si="0"/>
        <v>221360.35456683263</v>
      </c>
      <c r="AA8" s="10">
        <f t="shared" si="0"/>
        <v>221453.15340261522</v>
      </c>
      <c r="AB8" s="10">
        <f t="shared" si="0"/>
        <v>221567.77632447574</v>
      </c>
      <c r="AC8" s="10">
        <f t="shared" si="0"/>
        <v>221676.39522094076</v>
      </c>
      <c r="AD8" s="10">
        <f t="shared" si="0"/>
        <v>221785.72453358248</v>
      </c>
      <c r="AE8" s="10">
        <f t="shared" si="0"/>
        <v>221898.41545153051</v>
      </c>
      <c r="AF8" s="10">
        <f t="shared" si="0"/>
        <v>222012.58495486845</v>
      </c>
      <c r="AG8" s="10">
        <f t="shared" si="0"/>
        <v>222133.97701571495</v>
      </c>
    </row>
    <row r="13" spans="1:33" x14ac:dyDescent="0.25"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E22"/>
  <sheetViews>
    <sheetView topLeftCell="F7" zoomScaleNormal="100" workbookViewId="0">
      <selection activeCell="AC19" sqref="AC19"/>
    </sheetView>
  </sheetViews>
  <sheetFormatPr defaultRowHeight="15" x14ac:dyDescent="0.25"/>
  <cols>
    <col min="2" max="2" width="47.28515625" customWidth="1"/>
    <col min="5" max="8" width="12" bestFit="1" customWidth="1"/>
  </cols>
  <sheetData>
    <row r="3" spans="1:31" x14ac:dyDescent="0.25">
      <c r="B3" s="8" t="s">
        <v>30</v>
      </c>
      <c r="C3" s="7" t="s">
        <v>44</v>
      </c>
      <c r="D3" s="7" t="s">
        <v>45</v>
      </c>
      <c r="E3" s="7" t="s">
        <v>32</v>
      </c>
      <c r="F3" s="7" t="s">
        <v>4</v>
      </c>
      <c r="G3" s="7" t="s">
        <v>5</v>
      </c>
      <c r="H3" s="7" t="s">
        <v>6</v>
      </c>
      <c r="I3" s="7" t="s">
        <v>7</v>
      </c>
      <c r="J3" s="7" t="s">
        <v>8</v>
      </c>
      <c r="K3" s="7" t="s">
        <v>9</v>
      </c>
      <c r="L3" s="7" t="s">
        <v>10</v>
      </c>
      <c r="M3" s="7" t="s">
        <v>11</v>
      </c>
      <c r="N3" s="7" t="s">
        <v>12</v>
      </c>
      <c r="O3" s="7" t="s">
        <v>13</v>
      </c>
      <c r="P3" s="7" t="s">
        <v>14</v>
      </c>
      <c r="Q3" s="7" t="s">
        <v>15</v>
      </c>
      <c r="R3" s="7" t="s">
        <v>16</v>
      </c>
      <c r="S3" s="7" t="s">
        <v>17</v>
      </c>
      <c r="T3" s="7" t="s">
        <v>18</v>
      </c>
      <c r="U3" s="7" t="s">
        <v>19</v>
      </c>
      <c r="V3" s="7" t="s">
        <v>20</v>
      </c>
      <c r="W3" s="7" t="s">
        <v>21</v>
      </c>
      <c r="X3" s="7" t="s">
        <v>22</v>
      </c>
      <c r="Y3" s="7" t="s">
        <v>23</v>
      </c>
      <c r="Z3" s="7" t="s">
        <v>24</v>
      </c>
      <c r="AA3" s="7" t="s">
        <v>25</v>
      </c>
      <c r="AB3" s="7" t="s">
        <v>26</v>
      </c>
      <c r="AC3" s="7" t="s">
        <v>27</v>
      </c>
      <c r="AD3" s="7" t="s">
        <v>28</v>
      </c>
    </row>
    <row r="4" spans="1:31" x14ac:dyDescent="0.25">
      <c r="B4" t="s">
        <v>34</v>
      </c>
      <c r="C4" s="25">
        <f>Population!F8</f>
        <v>216055.9166936515</v>
      </c>
      <c r="D4" s="25">
        <f>Population!G8</f>
        <v>216661.88133515511</v>
      </c>
      <c r="E4" s="25">
        <f>Population!H8</f>
        <v>217264.3392056858</v>
      </c>
      <c r="F4" s="25">
        <f>Population!I8</f>
        <v>217867.39928897901</v>
      </c>
      <c r="G4" s="25">
        <f>Population!J8</f>
        <v>218485.85260665076</v>
      </c>
      <c r="H4" s="25">
        <f>Population!K8</f>
        <v>219097.11528955025</v>
      </c>
      <c r="I4" s="25">
        <f>Population!L8</f>
        <v>219697.66638637424</v>
      </c>
      <c r="J4" s="25">
        <f>Population!M8</f>
        <v>220274.83455370931</v>
      </c>
      <c r="K4" s="25">
        <f>Population!N8</f>
        <v>220833.06061312693</v>
      </c>
      <c r="L4" s="25">
        <f>Population!O8</f>
        <v>221132.55288928541</v>
      </c>
      <c r="M4" s="25">
        <f>Population!P8</f>
        <v>221497.01271720818</v>
      </c>
      <c r="N4" s="25">
        <f>Population!Q8</f>
        <v>221939.72721045738</v>
      </c>
      <c r="O4" s="25">
        <f>Population!R8</f>
        <v>222338.77939862141</v>
      </c>
      <c r="P4" s="25">
        <f>Population!S8</f>
        <v>220196.13685096928</v>
      </c>
      <c r="Q4" s="25">
        <f>Population!T8</f>
        <v>220428.09870612744</v>
      </c>
      <c r="R4" s="25">
        <f>Population!U8</f>
        <v>220634.06994175041</v>
      </c>
      <c r="S4" s="25">
        <f>Population!V8</f>
        <v>220820.27269016279</v>
      </c>
      <c r="T4" s="25">
        <f>Population!W8</f>
        <v>220985.66433309464</v>
      </c>
      <c r="U4" s="25">
        <f>Population!X8</f>
        <v>221127.78661494853</v>
      </c>
      <c r="V4" s="25">
        <f>Population!Y8</f>
        <v>221251.38351279474</v>
      </c>
      <c r="W4" s="25">
        <f>Population!Z8</f>
        <v>221360.35456683263</v>
      </c>
      <c r="X4" s="25">
        <f>Population!AA8</f>
        <v>221453.15340261522</v>
      </c>
      <c r="Y4" s="25">
        <f>Population!AB8</f>
        <v>221567.77632447574</v>
      </c>
      <c r="Z4" s="25">
        <f>Population!AC8</f>
        <v>221676.39522094076</v>
      </c>
      <c r="AA4" s="25">
        <f>Population!AD8</f>
        <v>221785.72453358248</v>
      </c>
      <c r="AB4" s="25">
        <f>Population!AE8</f>
        <v>221898.41545153051</v>
      </c>
      <c r="AC4" s="25">
        <f>Population!AF8</f>
        <v>222012.58495486845</v>
      </c>
      <c r="AD4" s="25">
        <f>Population!AG8</f>
        <v>222133.97701571495</v>
      </c>
    </row>
    <row r="5" spans="1:31" ht="15.75" x14ac:dyDescent="0.25">
      <c r="B5" s="18" t="s">
        <v>33</v>
      </c>
      <c r="C5" s="19">
        <f>Forecast!C7</f>
        <v>0</v>
      </c>
      <c r="D5" s="19">
        <f>Forecast!D7</f>
        <v>0</v>
      </c>
      <c r="E5" s="19">
        <f>Forecast!E7</f>
        <v>0</v>
      </c>
      <c r="F5" s="19">
        <f>Forecast!F7</f>
        <v>0</v>
      </c>
      <c r="G5" s="19">
        <f>Forecast!G7</f>
        <v>0</v>
      </c>
      <c r="H5" s="19">
        <f>Forecast!H7</f>
        <v>0</v>
      </c>
      <c r="I5" s="19">
        <f>Forecast!I7</f>
        <v>0</v>
      </c>
      <c r="J5" s="19">
        <f>Forecast!J7</f>
        <v>0</v>
      </c>
      <c r="K5" s="19">
        <f>Forecast!K7</f>
        <v>0</v>
      </c>
      <c r="L5" s="19">
        <f>Forecast!L7</f>
        <v>0</v>
      </c>
      <c r="M5" s="19">
        <f>Forecast!M7</f>
        <v>0</v>
      </c>
      <c r="N5" s="19">
        <f>Forecast!N7</f>
        <v>0</v>
      </c>
      <c r="O5" s="19">
        <f>Forecast!O7</f>
        <v>0</v>
      </c>
      <c r="P5" s="19">
        <f>Forecast!P7</f>
        <v>0</v>
      </c>
      <c r="Q5" s="19">
        <f>Forecast!Q7</f>
        <v>0</v>
      </c>
      <c r="R5" s="19">
        <f>Forecast!R7</f>
        <v>0</v>
      </c>
      <c r="S5" s="19">
        <f>Forecast!S7</f>
        <v>0</v>
      </c>
      <c r="T5" s="19">
        <f>Forecast!T7</f>
        <v>0</v>
      </c>
      <c r="U5" s="19">
        <f>Forecast!U7</f>
        <v>0</v>
      </c>
      <c r="V5" s="19">
        <f>Forecast!V7</f>
        <v>0</v>
      </c>
      <c r="W5" s="19">
        <f>Forecast!W7</f>
        <v>0</v>
      </c>
      <c r="X5" s="19">
        <f>Forecast!X7</f>
        <v>0</v>
      </c>
      <c r="Y5" s="19">
        <f>Forecast!Y7</f>
        <v>0</v>
      </c>
      <c r="Z5" s="19">
        <f>Forecast!Z7</f>
        <v>0</v>
      </c>
      <c r="AA5" s="19">
        <f>Forecast!AA7</f>
        <v>0</v>
      </c>
      <c r="AB5" s="19">
        <f>Forecast!AB7</f>
        <v>0</v>
      </c>
      <c r="AC5" s="19">
        <f>Forecast!AC7</f>
        <v>0</v>
      </c>
      <c r="AD5" s="19">
        <f>Forecast!AD7</f>
        <v>0</v>
      </c>
      <c r="AE5" s="32"/>
    </row>
    <row r="6" spans="1:31" s="38" customFormat="1" x14ac:dyDescent="0.25">
      <c r="B6" s="39" t="s">
        <v>35</v>
      </c>
      <c r="C6" s="40">
        <f>Forecast!C9</f>
        <v>0</v>
      </c>
      <c r="D6" s="40">
        <f>Forecast!D9</f>
        <v>0</v>
      </c>
      <c r="E6" s="40">
        <f>Forecast!E9</f>
        <v>0</v>
      </c>
      <c r="F6" s="40">
        <f>Forecast!F9</f>
        <v>0</v>
      </c>
      <c r="G6" s="40">
        <f>Forecast!G9</f>
        <v>0</v>
      </c>
      <c r="H6" s="40">
        <f>Forecast!H9</f>
        <v>0</v>
      </c>
      <c r="I6" s="40">
        <f>Forecast!I9</f>
        <v>0</v>
      </c>
      <c r="J6" s="40">
        <f>Forecast!J9</f>
        <v>0</v>
      </c>
      <c r="K6" s="40">
        <f>Forecast!K9</f>
        <v>0</v>
      </c>
      <c r="L6" s="40">
        <f>Forecast!L9</f>
        <v>0</v>
      </c>
      <c r="M6" s="40">
        <f>Forecast!M9</f>
        <v>0</v>
      </c>
      <c r="N6" s="40">
        <f>Forecast!N9</f>
        <v>0</v>
      </c>
      <c r="O6" s="40">
        <f>Forecast!O9</f>
        <v>0</v>
      </c>
      <c r="P6" s="40">
        <f>Forecast!P9</f>
        <v>0</v>
      </c>
      <c r="Q6" s="40">
        <f>Forecast!Q9</f>
        <v>0</v>
      </c>
      <c r="R6" s="40">
        <f>Forecast!R9</f>
        <v>0</v>
      </c>
      <c r="S6" s="40">
        <f>Forecast!S9</f>
        <v>0</v>
      </c>
      <c r="T6" s="40">
        <f>Forecast!T9</f>
        <v>0</v>
      </c>
      <c r="U6" s="40">
        <f>Forecast!U9</f>
        <v>0</v>
      </c>
      <c r="V6" s="40">
        <f>Forecast!V9</f>
        <v>0</v>
      </c>
      <c r="W6" s="40">
        <f>Forecast!W9</f>
        <v>0</v>
      </c>
      <c r="X6" s="40">
        <f>Forecast!X9</f>
        <v>0</v>
      </c>
      <c r="Y6" s="40">
        <f>Forecast!Y9</f>
        <v>0</v>
      </c>
      <c r="Z6" s="40">
        <f>Forecast!Z9</f>
        <v>0</v>
      </c>
      <c r="AA6" s="40">
        <f>Forecast!AA9</f>
        <v>0</v>
      </c>
      <c r="AB6" s="40">
        <f>Forecast!AB9</f>
        <v>0</v>
      </c>
      <c r="AC6" s="40">
        <f>Forecast!AC9</f>
        <v>0</v>
      </c>
      <c r="AD6" s="40">
        <f>Forecast!AD9</f>
        <v>0</v>
      </c>
      <c r="AE6" s="41"/>
    </row>
    <row r="7" spans="1:31" s="38" customFormat="1" x14ac:dyDescent="0.25">
      <c r="B7" s="39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1"/>
    </row>
    <row r="8" spans="1:31" s="38" customFormat="1" x14ac:dyDescent="0.25">
      <c r="A8" s="63" t="s">
        <v>88</v>
      </c>
      <c r="B8" s="39" t="s">
        <v>89</v>
      </c>
      <c r="C8" s="53">
        <f>Commitment!C10</f>
        <v>0</v>
      </c>
      <c r="D8" s="53">
        <f>Commitment!D10</f>
        <v>0</v>
      </c>
      <c r="E8" s="53">
        <f>Commitment!E10</f>
        <v>0</v>
      </c>
      <c r="F8" s="53">
        <f>Commitment!F10</f>
        <v>0</v>
      </c>
      <c r="G8" s="53">
        <f>Commitment!G10</f>
        <v>0</v>
      </c>
      <c r="H8" s="53">
        <f>Commitment!H10</f>
        <v>0</v>
      </c>
      <c r="I8" s="53">
        <f>Commitment!I10</f>
        <v>0</v>
      </c>
      <c r="J8" s="53">
        <f>Commitment!J10</f>
        <v>0</v>
      </c>
      <c r="K8" s="53">
        <f>Commitment!K10</f>
        <v>0</v>
      </c>
      <c r="L8" s="53">
        <f>Commitment!L10</f>
        <v>0</v>
      </c>
      <c r="M8" s="53">
        <f>Commitment!M10</f>
        <v>0</v>
      </c>
      <c r="N8" s="53">
        <f>Commitment!N10</f>
        <v>0</v>
      </c>
      <c r="O8" s="53">
        <f>Commitment!O10</f>
        <v>0</v>
      </c>
      <c r="P8" s="53">
        <f>Commitment!P10</f>
        <v>0</v>
      </c>
      <c r="Q8" s="53">
        <f>Commitment!Q10</f>
        <v>0</v>
      </c>
      <c r="R8" s="53">
        <f>Commitment!R10</f>
        <v>0</v>
      </c>
      <c r="S8" s="53">
        <f>Commitment!S10</f>
        <v>0</v>
      </c>
      <c r="T8" s="53">
        <f>Commitment!T10</f>
        <v>0</v>
      </c>
      <c r="U8" s="53">
        <f>Commitment!U10</f>
        <v>0</v>
      </c>
      <c r="V8" s="53">
        <f>Commitment!V10</f>
        <v>0</v>
      </c>
      <c r="W8" s="53">
        <f>Commitment!W10</f>
        <v>0</v>
      </c>
      <c r="X8" s="53">
        <f>Commitment!X10</f>
        <v>0</v>
      </c>
      <c r="Y8" s="53">
        <f>Commitment!Y10</f>
        <v>0</v>
      </c>
      <c r="Z8" s="53">
        <f>Commitment!Z10</f>
        <v>0</v>
      </c>
      <c r="AA8" s="53">
        <f>Commitment!AA10</f>
        <v>0</v>
      </c>
      <c r="AB8" s="53">
        <f>Commitment!AB10</f>
        <v>0</v>
      </c>
      <c r="AC8" s="53">
        <f>Commitment!AC10</f>
        <v>0</v>
      </c>
      <c r="AD8" s="53">
        <f>Commitment!AD10</f>
        <v>0</v>
      </c>
      <c r="AE8" s="41"/>
    </row>
    <row r="9" spans="1:31" s="38" customFormat="1" x14ac:dyDescent="0.25">
      <c r="A9" s="63"/>
      <c r="B9" s="39" t="s">
        <v>91</v>
      </c>
      <c r="C9" s="53">
        <f>C5-C8</f>
        <v>0</v>
      </c>
      <c r="D9" s="53">
        <f t="shared" ref="D9:AD9" si="0">D5-D8</f>
        <v>0</v>
      </c>
      <c r="E9" s="53">
        <f t="shared" si="0"/>
        <v>0</v>
      </c>
      <c r="F9" s="53">
        <f t="shared" si="0"/>
        <v>0</v>
      </c>
      <c r="G9" s="53">
        <f t="shared" si="0"/>
        <v>0</v>
      </c>
      <c r="H9" s="53">
        <f t="shared" si="0"/>
        <v>0</v>
      </c>
      <c r="I9" s="53">
        <f t="shared" si="0"/>
        <v>0</v>
      </c>
      <c r="J9" s="53">
        <f t="shared" si="0"/>
        <v>0</v>
      </c>
      <c r="K9" s="53">
        <f t="shared" si="0"/>
        <v>0</v>
      </c>
      <c r="L9" s="53">
        <f t="shared" si="0"/>
        <v>0</v>
      </c>
      <c r="M9" s="53">
        <f t="shared" si="0"/>
        <v>0</v>
      </c>
      <c r="N9" s="53">
        <f t="shared" si="0"/>
        <v>0</v>
      </c>
      <c r="O9" s="53">
        <f t="shared" si="0"/>
        <v>0</v>
      </c>
      <c r="P9" s="53">
        <f t="shared" si="0"/>
        <v>0</v>
      </c>
      <c r="Q9" s="53">
        <f t="shared" si="0"/>
        <v>0</v>
      </c>
      <c r="R9" s="53">
        <f t="shared" si="0"/>
        <v>0</v>
      </c>
      <c r="S9" s="53">
        <f t="shared" si="0"/>
        <v>0</v>
      </c>
      <c r="T9" s="53">
        <f t="shared" si="0"/>
        <v>0</v>
      </c>
      <c r="U9" s="53">
        <f t="shared" si="0"/>
        <v>0</v>
      </c>
      <c r="V9" s="53">
        <f t="shared" si="0"/>
        <v>0</v>
      </c>
      <c r="W9" s="53">
        <f t="shared" si="0"/>
        <v>0</v>
      </c>
      <c r="X9" s="53">
        <f t="shared" si="0"/>
        <v>0</v>
      </c>
      <c r="Y9" s="53">
        <f t="shared" si="0"/>
        <v>0</v>
      </c>
      <c r="Z9" s="53">
        <f t="shared" si="0"/>
        <v>0</v>
      </c>
      <c r="AA9" s="53">
        <f t="shared" si="0"/>
        <v>0</v>
      </c>
      <c r="AB9" s="53">
        <f t="shared" si="0"/>
        <v>0</v>
      </c>
      <c r="AC9" s="53">
        <f t="shared" si="0"/>
        <v>0</v>
      </c>
      <c r="AD9" s="53">
        <f t="shared" si="0"/>
        <v>0</v>
      </c>
      <c r="AE9" s="41"/>
    </row>
    <row r="10" spans="1:31" s="38" customFormat="1" x14ac:dyDescent="0.25">
      <c r="A10" s="63"/>
      <c r="B10" s="39" t="s">
        <v>90</v>
      </c>
      <c r="C10" s="40">
        <f>C9/C4</f>
        <v>0</v>
      </c>
      <c r="D10" s="40">
        <f t="shared" ref="D10:AD10" si="1">D9/D4</f>
        <v>0</v>
      </c>
      <c r="E10" s="40">
        <f t="shared" si="1"/>
        <v>0</v>
      </c>
      <c r="F10" s="40">
        <f t="shared" si="1"/>
        <v>0</v>
      </c>
      <c r="G10" s="40">
        <f t="shared" si="1"/>
        <v>0</v>
      </c>
      <c r="H10" s="40">
        <f t="shared" si="1"/>
        <v>0</v>
      </c>
      <c r="I10" s="40">
        <f t="shared" si="1"/>
        <v>0</v>
      </c>
      <c r="J10" s="40">
        <f t="shared" si="1"/>
        <v>0</v>
      </c>
      <c r="K10" s="40">
        <f t="shared" si="1"/>
        <v>0</v>
      </c>
      <c r="L10" s="40">
        <f t="shared" si="1"/>
        <v>0</v>
      </c>
      <c r="M10" s="40">
        <f t="shared" si="1"/>
        <v>0</v>
      </c>
      <c r="N10" s="40">
        <f t="shared" si="1"/>
        <v>0</v>
      </c>
      <c r="O10" s="40">
        <f t="shared" si="1"/>
        <v>0</v>
      </c>
      <c r="P10" s="40">
        <f t="shared" si="1"/>
        <v>0</v>
      </c>
      <c r="Q10" s="40">
        <f t="shared" si="1"/>
        <v>0</v>
      </c>
      <c r="R10" s="40">
        <f t="shared" si="1"/>
        <v>0</v>
      </c>
      <c r="S10" s="40">
        <f t="shared" si="1"/>
        <v>0</v>
      </c>
      <c r="T10" s="40">
        <f t="shared" si="1"/>
        <v>0</v>
      </c>
      <c r="U10" s="40">
        <f t="shared" si="1"/>
        <v>0</v>
      </c>
      <c r="V10" s="40">
        <f t="shared" si="1"/>
        <v>0</v>
      </c>
      <c r="W10" s="40">
        <f t="shared" si="1"/>
        <v>0</v>
      </c>
      <c r="X10" s="40">
        <f t="shared" si="1"/>
        <v>0</v>
      </c>
      <c r="Y10" s="40">
        <f t="shared" si="1"/>
        <v>0</v>
      </c>
      <c r="Z10" s="40">
        <f t="shared" si="1"/>
        <v>0</v>
      </c>
      <c r="AA10" s="40">
        <f t="shared" si="1"/>
        <v>0</v>
      </c>
      <c r="AB10" s="40">
        <f t="shared" si="1"/>
        <v>0</v>
      </c>
      <c r="AC10" s="40">
        <f t="shared" si="1"/>
        <v>0</v>
      </c>
      <c r="AD10" s="40">
        <f t="shared" si="1"/>
        <v>0</v>
      </c>
      <c r="AE10" s="41"/>
    </row>
    <row r="11" spans="1:31" x14ac:dyDescent="0.25">
      <c r="B11" s="33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2"/>
    </row>
    <row r="12" spans="1:31" s="43" customFormat="1" x14ac:dyDescent="0.25">
      <c r="B12" s="42" t="s">
        <v>67</v>
      </c>
      <c r="E12" s="44">
        <f>AVERAGE($F$10:$AD$10)</f>
        <v>0</v>
      </c>
      <c r="F12" s="44">
        <f t="shared" ref="F12:AD12" si="2">AVERAGE($F$10:$AD$10)</f>
        <v>0</v>
      </c>
      <c r="G12" s="44">
        <f t="shared" si="2"/>
        <v>0</v>
      </c>
      <c r="H12" s="44">
        <f t="shared" si="2"/>
        <v>0</v>
      </c>
      <c r="I12" s="44">
        <f t="shared" si="2"/>
        <v>0</v>
      </c>
      <c r="J12" s="44">
        <f t="shared" si="2"/>
        <v>0</v>
      </c>
      <c r="K12" s="44">
        <f t="shared" si="2"/>
        <v>0</v>
      </c>
      <c r="L12" s="44">
        <f t="shared" si="2"/>
        <v>0</v>
      </c>
      <c r="M12" s="44">
        <f t="shared" si="2"/>
        <v>0</v>
      </c>
      <c r="N12" s="44">
        <f t="shared" si="2"/>
        <v>0</v>
      </c>
      <c r="O12" s="44">
        <f t="shared" si="2"/>
        <v>0</v>
      </c>
      <c r="P12" s="44">
        <f t="shared" si="2"/>
        <v>0</v>
      </c>
      <c r="Q12" s="44">
        <f t="shared" si="2"/>
        <v>0</v>
      </c>
      <c r="R12" s="44">
        <f t="shared" si="2"/>
        <v>0</v>
      </c>
      <c r="S12" s="44">
        <f t="shared" si="2"/>
        <v>0</v>
      </c>
      <c r="T12" s="44">
        <f t="shared" si="2"/>
        <v>0</v>
      </c>
      <c r="U12" s="44">
        <f t="shared" si="2"/>
        <v>0</v>
      </c>
      <c r="V12" s="44">
        <f t="shared" si="2"/>
        <v>0</v>
      </c>
      <c r="W12" s="44">
        <f t="shared" si="2"/>
        <v>0</v>
      </c>
      <c r="X12" s="44">
        <f t="shared" si="2"/>
        <v>0</v>
      </c>
      <c r="Y12" s="44">
        <f t="shared" si="2"/>
        <v>0</v>
      </c>
      <c r="Z12" s="44">
        <f t="shared" si="2"/>
        <v>0</v>
      </c>
      <c r="AA12" s="44">
        <f t="shared" si="2"/>
        <v>0</v>
      </c>
      <c r="AB12" s="44">
        <f t="shared" si="2"/>
        <v>0</v>
      </c>
      <c r="AC12" s="44">
        <f t="shared" si="2"/>
        <v>0</v>
      </c>
      <c r="AD12" s="44">
        <f t="shared" si="2"/>
        <v>0</v>
      </c>
    </row>
    <row r="13" spans="1:31" x14ac:dyDescent="0.25"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</row>
    <row r="16" spans="1:31" x14ac:dyDescent="0.25">
      <c r="E16" s="62" t="s">
        <v>73</v>
      </c>
      <c r="F16" s="62"/>
      <c r="G16" s="62" t="s">
        <v>76</v>
      </c>
      <c r="H16" s="62"/>
    </row>
    <row r="17" spans="2:30" x14ac:dyDescent="0.25">
      <c r="C17" s="31"/>
      <c r="D17" s="50" t="s">
        <v>72</v>
      </c>
      <c r="E17" s="51" t="s">
        <v>74</v>
      </c>
      <c r="F17" s="51" t="s">
        <v>75</v>
      </c>
      <c r="G17" s="51" t="s">
        <v>74</v>
      </c>
      <c r="H17" s="51" t="s">
        <v>75</v>
      </c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</row>
    <row r="18" spans="2:30" s="35" customFormat="1" x14ac:dyDescent="0.25">
      <c r="B18" s="36"/>
      <c r="C18" s="37"/>
      <c r="D18" s="17" t="s">
        <v>4</v>
      </c>
      <c r="E18" s="22">
        <f>'Baseline Performance'!C6</f>
        <v>0</v>
      </c>
      <c r="F18" s="22">
        <f>'Baseline Performance'!C7</f>
        <v>0</v>
      </c>
      <c r="G18" s="13">
        <f>F10</f>
        <v>0</v>
      </c>
      <c r="H18" s="22">
        <f>F12</f>
        <v>0</v>
      </c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</row>
    <row r="19" spans="2:30" x14ac:dyDescent="0.25">
      <c r="D19" s="17" t="s">
        <v>5</v>
      </c>
      <c r="E19" s="22">
        <f>'Baseline Performance'!D6</f>
        <v>0</v>
      </c>
      <c r="F19" s="22">
        <f>'Baseline Performance'!D7</f>
        <v>0</v>
      </c>
      <c r="G19" s="49">
        <f>G10</f>
        <v>0</v>
      </c>
      <c r="H19" s="24">
        <f>G12</f>
        <v>0</v>
      </c>
      <c r="M19" s="31"/>
      <c r="N19" s="31"/>
      <c r="O19" s="31"/>
      <c r="P19" s="31"/>
    </row>
    <row r="20" spans="2:30" x14ac:dyDescent="0.25">
      <c r="D20" s="17" t="s">
        <v>6</v>
      </c>
      <c r="E20" s="22">
        <f>'Baseline Performance'!E6</f>
        <v>0</v>
      </c>
      <c r="F20" s="22">
        <f>'Baseline Performance'!E7</f>
        <v>0</v>
      </c>
      <c r="G20" s="49">
        <f>H10</f>
        <v>0</v>
      </c>
      <c r="H20" s="24">
        <f>H12</f>
        <v>0</v>
      </c>
    </row>
    <row r="21" spans="2:30" x14ac:dyDescent="0.25">
      <c r="D21" s="17" t="s">
        <v>7</v>
      </c>
      <c r="E21" s="22">
        <f>'Baseline Performance'!F6</f>
        <v>0</v>
      </c>
      <c r="F21" s="22">
        <f>'Baseline Performance'!F7</f>
        <v>0</v>
      </c>
      <c r="G21" s="49">
        <f>I10</f>
        <v>0</v>
      </c>
      <c r="H21" s="24">
        <f>I12</f>
        <v>0</v>
      </c>
    </row>
    <row r="22" spans="2:30" x14ac:dyDescent="0.25">
      <c r="D22" s="17" t="s">
        <v>8</v>
      </c>
      <c r="E22" s="22">
        <f>'Baseline Performance'!G6</f>
        <v>0</v>
      </c>
      <c r="F22" s="22">
        <f>'Baseline Performance'!G7</f>
        <v>0</v>
      </c>
      <c r="G22" s="49">
        <f>J10</f>
        <v>0</v>
      </c>
      <c r="H22" s="24">
        <f>J12</f>
        <v>0</v>
      </c>
    </row>
  </sheetData>
  <mergeCells count="3">
    <mergeCell ref="E16:F16"/>
    <mergeCell ref="G16:H16"/>
    <mergeCell ref="A8:A10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A14"/>
  <sheetViews>
    <sheetView workbookViewId="0">
      <selection activeCell="F27" sqref="F27"/>
    </sheetView>
  </sheetViews>
  <sheetFormatPr defaultRowHeight="15" x14ac:dyDescent="0.25"/>
  <cols>
    <col min="2" max="2" width="23.42578125" customWidth="1"/>
  </cols>
  <sheetData>
    <row r="2" spans="2:27" ht="15.75" x14ac:dyDescent="0.25">
      <c r="B2" s="45" t="s">
        <v>69</v>
      </c>
    </row>
    <row r="3" spans="2:27" x14ac:dyDescent="0.25">
      <c r="B3" s="7" t="s">
        <v>68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  <c r="M3" s="7" t="s">
        <v>14</v>
      </c>
      <c r="N3" s="7" t="s">
        <v>15</v>
      </c>
      <c r="O3" s="7" t="s">
        <v>16</v>
      </c>
      <c r="P3" s="7" t="s">
        <v>17</v>
      </c>
      <c r="Q3" s="7" t="s">
        <v>18</v>
      </c>
      <c r="R3" s="7" t="s">
        <v>19</v>
      </c>
      <c r="S3" s="7" t="s">
        <v>20</v>
      </c>
      <c r="T3" s="7" t="s">
        <v>21</v>
      </c>
      <c r="U3" s="7" t="s">
        <v>22</v>
      </c>
      <c r="V3" s="7" t="s">
        <v>23</v>
      </c>
      <c r="W3" s="7" t="s">
        <v>24</v>
      </c>
      <c r="X3" s="7" t="s">
        <v>25</v>
      </c>
      <c r="Y3" s="7" t="s">
        <v>26</v>
      </c>
      <c r="Z3" s="7" t="s">
        <v>27</v>
      </c>
      <c r="AA3" s="7" t="s">
        <v>28</v>
      </c>
    </row>
    <row r="4" spans="2:27" x14ac:dyDescent="0.25">
      <c r="B4" s="18" t="s">
        <v>33</v>
      </c>
      <c r="C4" s="19">
        <f>Forecast!C7</f>
        <v>0</v>
      </c>
      <c r="D4" s="19">
        <f>Forecast!D7</f>
        <v>0</v>
      </c>
      <c r="E4" s="19">
        <f>Forecast!E7</f>
        <v>0</v>
      </c>
      <c r="F4" s="19">
        <f>Forecast!F7</f>
        <v>0</v>
      </c>
      <c r="G4" s="19">
        <f>Forecast!G7</f>
        <v>0</v>
      </c>
      <c r="H4" s="19">
        <f>Forecast!H7</f>
        <v>0</v>
      </c>
      <c r="I4" s="19">
        <f>Forecast!I7</f>
        <v>0</v>
      </c>
      <c r="J4" s="19">
        <f>Forecast!J7</f>
        <v>0</v>
      </c>
      <c r="K4" s="19">
        <f>Forecast!K7</f>
        <v>0</v>
      </c>
      <c r="L4" s="19">
        <f>Forecast!L7</f>
        <v>0</v>
      </c>
      <c r="M4" s="19">
        <f>Forecast!M7</f>
        <v>0</v>
      </c>
      <c r="N4" s="19">
        <f>Forecast!N7</f>
        <v>0</v>
      </c>
      <c r="O4" s="19">
        <f>Forecast!O7</f>
        <v>0</v>
      </c>
      <c r="P4" s="19">
        <f>Forecast!P7</f>
        <v>0</v>
      </c>
      <c r="Q4" s="19">
        <f>Forecast!Q7</f>
        <v>0</v>
      </c>
      <c r="R4" s="19">
        <f>Forecast!R7</f>
        <v>0</v>
      </c>
      <c r="S4" s="19">
        <f>Forecast!S7</f>
        <v>0</v>
      </c>
      <c r="T4" s="19">
        <f>Forecast!T7</f>
        <v>0</v>
      </c>
      <c r="U4" s="19">
        <f>Forecast!U7</f>
        <v>0</v>
      </c>
      <c r="V4" s="19">
        <f>Forecast!V7</f>
        <v>0</v>
      </c>
      <c r="W4" s="19">
        <f>Forecast!W7</f>
        <v>0</v>
      </c>
      <c r="X4" s="19">
        <f>Forecast!X7</f>
        <v>0</v>
      </c>
      <c r="Y4" s="19">
        <f>Forecast!Y7</f>
        <v>0</v>
      </c>
      <c r="Z4" s="19">
        <f>Forecast!Z7</f>
        <v>0</v>
      </c>
      <c r="AA4" s="19">
        <f>Forecast!AA7</f>
        <v>0</v>
      </c>
    </row>
    <row r="5" spans="2:27" x14ac:dyDescent="0.25">
      <c r="B5" s="15" t="s">
        <v>34</v>
      </c>
      <c r="C5" s="12">
        <f>Forecast!C8</f>
        <v>216055.9166936515</v>
      </c>
      <c r="D5" s="12">
        <f>Forecast!D8</f>
        <v>216661.88133515511</v>
      </c>
      <c r="E5" s="12">
        <f>Forecast!E8</f>
        <v>217264.3392056858</v>
      </c>
      <c r="F5" s="12">
        <f>Forecast!F8</f>
        <v>217867.39928897901</v>
      </c>
      <c r="G5" s="12">
        <f>Forecast!G8</f>
        <v>218485.85260665076</v>
      </c>
      <c r="H5" s="12">
        <f>Forecast!H8</f>
        <v>219097.11528955025</v>
      </c>
      <c r="I5" s="12">
        <f>Forecast!I8</f>
        <v>219697.66638637424</v>
      </c>
      <c r="J5" s="12">
        <f>Forecast!J8</f>
        <v>220274.83455370931</v>
      </c>
      <c r="K5" s="12">
        <f>Forecast!K8</f>
        <v>220833.06061312693</v>
      </c>
      <c r="L5" s="12">
        <f>Forecast!L8</f>
        <v>221132.55288928541</v>
      </c>
      <c r="M5" s="12">
        <f>Forecast!M8</f>
        <v>221497.01271720818</v>
      </c>
      <c r="N5" s="12">
        <f>Forecast!N8</f>
        <v>221939.72721045738</v>
      </c>
      <c r="O5" s="12">
        <f>Forecast!O8</f>
        <v>222338.77939862141</v>
      </c>
      <c r="P5" s="12">
        <f>Forecast!P8</f>
        <v>220196.13685096928</v>
      </c>
      <c r="Q5" s="12">
        <f>Forecast!Q8</f>
        <v>220428.09870612744</v>
      </c>
      <c r="R5" s="12">
        <f>Forecast!R8</f>
        <v>220634.06994175041</v>
      </c>
      <c r="S5" s="12">
        <f>Forecast!S8</f>
        <v>220820.27269016279</v>
      </c>
      <c r="T5" s="12">
        <f>Forecast!T8</f>
        <v>220985.66433309464</v>
      </c>
      <c r="U5" s="12">
        <f>Forecast!U8</f>
        <v>221127.78661494853</v>
      </c>
      <c r="V5" s="12">
        <f>Forecast!V8</f>
        <v>221251.38351279474</v>
      </c>
      <c r="W5" s="12">
        <f>Forecast!W8</f>
        <v>221360.35456683263</v>
      </c>
      <c r="X5" s="12">
        <f>Forecast!X8</f>
        <v>221453.15340261522</v>
      </c>
      <c r="Y5" s="12">
        <f>Forecast!Y8</f>
        <v>221567.77632447574</v>
      </c>
      <c r="Z5" s="12">
        <f>Forecast!Z8</f>
        <v>221676.39522094076</v>
      </c>
      <c r="AA5" s="12">
        <f>Forecast!AA8</f>
        <v>221785.72453358248</v>
      </c>
    </row>
    <row r="6" spans="2:27" x14ac:dyDescent="0.25">
      <c r="B6" s="16" t="s">
        <v>35</v>
      </c>
      <c r="C6" s="13">
        <f>C4/C5</f>
        <v>0</v>
      </c>
      <c r="D6" s="13">
        <f t="shared" ref="D6:AA6" si="0">D4/D5</f>
        <v>0</v>
      </c>
      <c r="E6" s="13">
        <f t="shared" si="0"/>
        <v>0</v>
      </c>
      <c r="F6" s="13">
        <f t="shared" si="0"/>
        <v>0</v>
      </c>
      <c r="G6" s="13">
        <f t="shared" si="0"/>
        <v>0</v>
      </c>
      <c r="H6" s="13">
        <f t="shared" si="0"/>
        <v>0</v>
      </c>
      <c r="I6" s="13">
        <f t="shared" si="0"/>
        <v>0</v>
      </c>
      <c r="J6" s="13">
        <f t="shared" si="0"/>
        <v>0</v>
      </c>
      <c r="K6" s="13">
        <f t="shared" si="0"/>
        <v>0</v>
      </c>
      <c r="L6" s="13">
        <f t="shared" si="0"/>
        <v>0</v>
      </c>
      <c r="M6" s="13">
        <f t="shared" si="0"/>
        <v>0</v>
      </c>
      <c r="N6" s="13">
        <f t="shared" si="0"/>
        <v>0</v>
      </c>
      <c r="O6" s="13">
        <f t="shared" si="0"/>
        <v>0</v>
      </c>
      <c r="P6" s="13">
        <f t="shared" si="0"/>
        <v>0</v>
      </c>
      <c r="Q6" s="13">
        <f t="shared" si="0"/>
        <v>0</v>
      </c>
      <c r="R6" s="13">
        <f t="shared" si="0"/>
        <v>0</v>
      </c>
      <c r="S6" s="13">
        <f t="shared" si="0"/>
        <v>0</v>
      </c>
      <c r="T6" s="13">
        <f t="shared" si="0"/>
        <v>0</v>
      </c>
      <c r="U6" s="13">
        <f t="shared" si="0"/>
        <v>0</v>
      </c>
      <c r="V6" s="13">
        <f t="shared" si="0"/>
        <v>0</v>
      </c>
      <c r="W6" s="13">
        <f t="shared" si="0"/>
        <v>0</v>
      </c>
      <c r="X6" s="13">
        <f t="shared" si="0"/>
        <v>0</v>
      </c>
      <c r="Y6" s="13">
        <f t="shared" si="0"/>
        <v>0</v>
      </c>
      <c r="Z6" s="13">
        <f t="shared" si="0"/>
        <v>0</v>
      </c>
      <c r="AA6" s="13">
        <f t="shared" si="0"/>
        <v>0</v>
      </c>
    </row>
    <row r="7" spans="2:27" x14ac:dyDescent="0.25">
      <c r="B7" s="9" t="s">
        <v>70</v>
      </c>
      <c r="C7" s="48">
        <f>AVERAGE($C$6:$AA$6)</f>
        <v>0</v>
      </c>
      <c r="D7" s="48">
        <f t="shared" ref="D7:AA7" si="1">AVERAGE($C$6:$AA$6)</f>
        <v>0</v>
      </c>
      <c r="E7" s="48">
        <f t="shared" si="1"/>
        <v>0</v>
      </c>
      <c r="F7" s="48">
        <f t="shared" si="1"/>
        <v>0</v>
      </c>
      <c r="G7" s="48">
        <f t="shared" si="1"/>
        <v>0</v>
      </c>
      <c r="H7" s="48">
        <f t="shared" si="1"/>
        <v>0</v>
      </c>
      <c r="I7" s="48">
        <f t="shared" si="1"/>
        <v>0</v>
      </c>
      <c r="J7" s="48">
        <f t="shared" si="1"/>
        <v>0</v>
      </c>
      <c r="K7" s="48">
        <f t="shared" si="1"/>
        <v>0</v>
      </c>
      <c r="L7" s="48">
        <f t="shared" si="1"/>
        <v>0</v>
      </c>
      <c r="M7" s="48">
        <f t="shared" si="1"/>
        <v>0</v>
      </c>
      <c r="N7" s="48">
        <f t="shared" si="1"/>
        <v>0</v>
      </c>
      <c r="O7" s="48">
        <f t="shared" si="1"/>
        <v>0</v>
      </c>
      <c r="P7" s="48">
        <f t="shared" si="1"/>
        <v>0</v>
      </c>
      <c r="Q7" s="48">
        <f t="shared" si="1"/>
        <v>0</v>
      </c>
      <c r="R7" s="48">
        <f t="shared" si="1"/>
        <v>0</v>
      </c>
      <c r="S7" s="48">
        <f t="shared" si="1"/>
        <v>0</v>
      </c>
      <c r="T7" s="48">
        <f t="shared" si="1"/>
        <v>0</v>
      </c>
      <c r="U7" s="48">
        <f t="shared" si="1"/>
        <v>0</v>
      </c>
      <c r="V7" s="48">
        <f t="shared" si="1"/>
        <v>0</v>
      </c>
      <c r="W7" s="48">
        <f t="shared" si="1"/>
        <v>0</v>
      </c>
      <c r="X7" s="48">
        <f t="shared" si="1"/>
        <v>0</v>
      </c>
      <c r="Y7" s="48">
        <f t="shared" si="1"/>
        <v>0</v>
      </c>
      <c r="Z7" s="48">
        <f t="shared" si="1"/>
        <v>0</v>
      </c>
      <c r="AA7" s="48">
        <f t="shared" si="1"/>
        <v>0</v>
      </c>
    </row>
    <row r="9" spans="2:27" ht="15.75" x14ac:dyDescent="0.25">
      <c r="B9" s="45" t="s">
        <v>71</v>
      </c>
    </row>
    <row r="10" spans="2:27" x14ac:dyDescent="0.25">
      <c r="B10" s="7" t="s">
        <v>68</v>
      </c>
      <c r="C10" s="7" t="s">
        <v>4</v>
      </c>
      <c r="D10" s="7" t="s">
        <v>5</v>
      </c>
      <c r="E10" s="7" t="s">
        <v>6</v>
      </c>
      <c r="F10" s="7" t="s">
        <v>7</v>
      </c>
      <c r="G10" s="7" t="s">
        <v>8</v>
      </c>
      <c r="H10" s="7" t="s">
        <v>9</v>
      </c>
      <c r="I10" s="7" t="s">
        <v>10</v>
      </c>
      <c r="J10" s="7" t="s">
        <v>11</v>
      </c>
      <c r="K10" s="7" t="s">
        <v>12</v>
      </c>
      <c r="L10" s="7" t="s">
        <v>13</v>
      </c>
      <c r="M10" s="7" t="s">
        <v>14</v>
      </c>
      <c r="N10" s="7" t="s">
        <v>15</v>
      </c>
      <c r="O10" s="7" t="s">
        <v>16</v>
      </c>
      <c r="P10" s="7" t="s">
        <v>17</v>
      </c>
      <c r="Q10" s="7" t="s">
        <v>18</v>
      </c>
      <c r="R10" s="7" t="s">
        <v>19</v>
      </c>
      <c r="S10" s="7" t="s">
        <v>20</v>
      </c>
      <c r="T10" s="7" t="s">
        <v>21</v>
      </c>
      <c r="U10" s="7" t="s">
        <v>22</v>
      </c>
      <c r="V10" s="7" t="s">
        <v>23</v>
      </c>
      <c r="W10" s="7" t="s">
        <v>24</v>
      </c>
      <c r="X10" s="7" t="s">
        <v>25</v>
      </c>
      <c r="Y10" s="7" t="s">
        <v>26</v>
      </c>
      <c r="Z10" s="7" t="s">
        <v>27</v>
      </c>
      <c r="AA10" s="7" t="s">
        <v>28</v>
      </c>
    </row>
    <row r="11" spans="2:27" x14ac:dyDescent="0.25">
      <c r="B11" s="18" t="s">
        <v>33</v>
      </c>
      <c r="C11" s="19">
        <f>Commitment!C7</f>
        <v>0</v>
      </c>
      <c r="D11" s="19">
        <f>Commitment!D7</f>
        <v>0</v>
      </c>
      <c r="E11" s="19">
        <f>Commitment!E7</f>
        <v>0</v>
      </c>
      <c r="F11" s="19">
        <f>Commitment!F7</f>
        <v>0</v>
      </c>
      <c r="G11" s="19">
        <f>Commitment!G7</f>
        <v>0</v>
      </c>
      <c r="H11" s="19">
        <f>Commitment!H7</f>
        <v>0</v>
      </c>
      <c r="I11" s="19">
        <f>Commitment!I7</f>
        <v>0</v>
      </c>
      <c r="J11" s="19">
        <f>Commitment!J7</f>
        <v>0</v>
      </c>
      <c r="K11" s="19">
        <f>Commitment!K7</f>
        <v>0</v>
      </c>
      <c r="L11" s="19">
        <f>Commitment!L7</f>
        <v>0</v>
      </c>
      <c r="M11" s="19">
        <f>Commitment!M7</f>
        <v>0</v>
      </c>
      <c r="N11" s="19">
        <f>Commitment!N7</f>
        <v>0</v>
      </c>
      <c r="O11" s="19">
        <f>Commitment!O7</f>
        <v>0</v>
      </c>
      <c r="P11" s="19">
        <f>Commitment!P7</f>
        <v>0</v>
      </c>
      <c r="Q11" s="19">
        <f>Commitment!Q7</f>
        <v>0</v>
      </c>
      <c r="R11" s="19">
        <f>Commitment!R7</f>
        <v>0</v>
      </c>
      <c r="S11" s="19">
        <f>Commitment!S7</f>
        <v>0</v>
      </c>
      <c r="T11" s="19">
        <f>Commitment!T7</f>
        <v>0</v>
      </c>
      <c r="U11" s="19">
        <f>Commitment!U7</f>
        <v>0</v>
      </c>
      <c r="V11" s="19">
        <f>Commitment!V7</f>
        <v>0</v>
      </c>
      <c r="W11" s="19">
        <f>Commitment!W7</f>
        <v>0</v>
      </c>
      <c r="X11" s="19">
        <f>Commitment!X7</f>
        <v>0</v>
      </c>
      <c r="Y11" s="19">
        <f>Commitment!Y7</f>
        <v>0</v>
      </c>
      <c r="Z11" s="19">
        <f>Commitment!Z7</f>
        <v>0</v>
      </c>
      <c r="AA11" s="19">
        <f>Commitment!AA7</f>
        <v>0</v>
      </c>
    </row>
    <row r="12" spans="2:27" x14ac:dyDescent="0.25">
      <c r="B12" s="15" t="s">
        <v>34</v>
      </c>
      <c r="C12" s="12">
        <f>'Baseline Performance'!C5</f>
        <v>216055.9166936515</v>
      </c>
      <c r="D12" s="12">
        <f>'Baseline Performance'!D5</f>
        <v>216661.88133515511</v>
      </c>
      <c r="E12" s="12">
        <f>'Baseline Performance'!E5</f>
        <v>217264.3392056858</v>
      </c>
      <c r="F12" s="12">
        <f>'Baseline Performance'!F5</f>
        <v>217867.39928897901</v>
      </c>
      <c r="G12" s="12">
        <f>'Baseline Performance'!G5</f>
        <v>218485.85260665076</v>
      </c>
      <c r="H12" s="12">
        <f>'Baseline Performance'!H5</f>
        <v>219097.11528955025</v>
      </c>
      <c r="I12" s="12">
        <f>'Baseline Performance'!I5</f>
        <v>219697.66638637424</v>
      </c>
      <c r="J12" s="12">
        <f>'Baseline Performance'!J5</f>
        <v>220274.83455370931</v>
      </c>
      <c r="K12" s="12">
        <f>'Baseline Performance'!K5</f>
        <v>220833.06061312693</v>
      </c>
      <c r="L12" s="12">
        <f>'Baseline Performance'!L5</f>
        <v>221132.55288928541</v>
      </c>
      <c r="M12" s="12">
        <f>'Baseline Performance'!M5</f>
        <v>221497.01271720818</v>
      </c>
      <c r="N12" s="12">
        <f>'Baseline Performance'!N5</f>
        <v>221939.72721045738</v>
      </c>
      <c r="O12" s="12">
        <f>'Baseline Performance'!O5</f>
        <v>222338.77939862141</v>
      </c>
      <c r="P12" s="12">
        <f>'Baseline Performance'!P5</f>
        <v>220196.13685096928</v>
      </c>
      <c r="Q12" s="12">
        <f>'Baseline Performance'!Q5</f>
        <v>220428.09870612744</v>
      </c>
      <c r="R12" s="12">
        <f>'Baseline Performance'!R5</f>
        <v>220634.06994175041</v>
      </c>
      <c r="S12" s="12">
        <f>'Baseline Performance'!S5</f>
        <v>220820.27269016279</v>
      </c>
      <c r="T12" s="12">
        <f>'Baseline Performance'!T5</f>
        <v>220985.66433309464</v>
      </c>
      <c r="U12" s="12">
        <f>'Baseline Performance'!U5</f>
        <v>221127.78661494853</v>
      </c>
      <c r="V12" s="12">
        <f>'Baseline Performance'!V5</f>
        <v>221251.38351279474</v>
      </c>
      <c r="W12" s="12">
        <f>'Baseline Performance'!W5</f>
        <v>221360.35456683263</v>
      </c>
      <c r="X12" s="12">
        <f>'Baseline Performance'!X5</f>
        <v>221453.15340261522</v>
      </c>
      <c r="Y12" s="12">
        <f>'Baseline Performance'!Y5</f>
        <v>221567.77632447574</v>
      </c>
      <c r="Z12" s="12">
        <f>'Baseline Performance'!Z5</f>
        <v>221676.39522094076</v>
      </c>
      <c r="AA12" s="12">
        <f>'Baseline Performance'!AA5</f>
        <v>221785.72453358248</v>
      </c>
    </row>
    <row r="13" spans="2:27" x14ac:dyDescent="0.25">
      <c r="B13" s="16" t="s">
        <v>35</v>
      </c>
      <c r="C13" s="13">
        <f>C11/C12</f>
        <v>0</v>
      </c>
      <c r="D13" s="13">
        <f t="shared" ref="D13:AA13" si="2">D11/D12</f>
        <v>0</v>
      </c>
      <c r="E13" s="13">
        <f t="shared" si="2"/>
        <v>0</v>
      </c>
      <c r="F13" s="13">
        <f t="shared" si="2"/>
        <v>0</v>
      </c>
      <c r="G13" s="13">
        <f t="shared" si="2"/>
        <v>0</v>
      </c>
      <c r="H13" s="13">
        <f t="shared" si="2"/>
        <v>0</v>
      </c>
      <c r="I13" s="13">
        <f t="shared" si="2"/>
        <v>0</v>
      </c>
      <c r="J13" s="13">
        <f t="shared" si="2"/>
        <v>0</v>
      </c>
      <c r="K13" s="13">
        <f t="shared" si="2"/>
        <v>0</v>
      </c>
      <c r="L13" s="13">
        <f t="shared" si="2"/>
        <v>0</v>
      </c>
      <c r="M13" s="13">
        <f t="shared" si="2"/>
        <v>0</v>
      </c>
      <c r="N13" s="13">
        <f t="shared" si="2"/>
        <v>0</v>
      </c>
      <c r="O13" s="13">
        <f t="shared" si="2"/>
        <v>0</v>
      </c>
      <c r="P13" s="13">
        <f t="shared" si="2"/>
        <v>0</v>
      </c>
      <c r="Q13" s="13">
        <f t="shared" si="2"/>
        <v>0</v>
      </c>
      <c r="R13" s="13">
        <f t="shared" si="2"/>
        <v>0</v>
      </c>
      <c r="S13" s="13">
        <f t="shared" si="2"/>
        <v>0</v>
      </c>
      <c r="T13" s="13">
        <f t="shared" si="2"/>
        <v>0</v>
      </c>
      <c r="U13" s="13">
        <f t="shared" si="2"/>
        <v>0</v>
      </c>
      <c r="V13" s="13">
        <f t="shared" si="2"/>
        <v>0</v>
      </c>
      <c r="W13" s="13">
        <f t="shared" si="2"/>
        <v>0</v>
      </c>
      <c r="X13" s="13">
        <f t="shared" si="2"/>
        <v>0</v>
      </c>
      <c r="Y13" s="13">
        <f t="shared" si="2"/>
        <v>0</v>
      </c>
      <c r="Z13" s="13">
        <f t="shared" si="2"/>
        <v>0</v>
      </c>
      <c r="AA13" s="13">
        <f t="shared" si="2"/>
        <v>0</v>
      </c>
    </row>
    <row r="14" spans="2:27" x14ac:dyDescent="0.25">
      <c r="B14" s="9" t="s">
        <v>70</v>
      </c>
      <c r="C14" s="47"/>
      <c r="AA14" s="46">
        <f>((25*0)/25)</f>
        <v>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Forecast</vt:lpstr>
      <vt:lpstr>Commitment</vt:lpstr>
      <vt:lpstr>Population</vt:lpstr>
      <vt:lpstr>Commitment (new guidance)</vt:lpstr>
      <vt:lpstr>Baseline Performance</vt:lpstr>
    </vt:vector>
  </TitlesOfParts>
  <Company>STW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Lennard, Amy</dc:creator>
  <cp:lastModifiedBy>Kanmiya, Mustufa</cp:lastModifiedBy>
  <dcterms:created xsi:type="dcterms:W3CDTF">2018-01-10T10:45:06Z</dcterms:created>
  <dcterms:modified xsi:type="dcterms:W3CDTF">2019-03-29T14:52:33Z</dcterms:modified>
</cp:coreProperties>
</file>